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서은미\개인자료\청년스테이션(상무) - 학원경력\광주청년일경험드림사업(엑셀2급 실기위주)_폴리텍\광주청년일경험드림사업(컴활_실기자료)\"/>
    </mc:Choice>
  </mc:AlternateContent>
  <xr:revisionPtr revIDLastSave="0" documentId="13_ncr:1_{1BC5E32F-4E46-47C0-94A9-BCBE709D8E72}" xr6:coauthVersionLast="47" xr6:coauthVersionMax="47" xr10:uidLastSave="{00000000-0000-0000-0000-000000000000}"/>
  <bookViews>
    <workbookView xWindow="1515" yWindow="1515" windowWidth="24210" windowHeight="10830" xr2:uid="{D1D03CB6-1A84-4730-BD41-177C1EAE7EE0}"/>
  </bookViews>
  <sheets>
    <sheet name="기본작업1" sheetId="1" r:id="rId1"/>
    <sheet name="고급필터1" sheetId="2" r:id="rId2"/>
    <sheet name="조건부1" sheetId="3" r:id="rId3"/>
    <sheet name="부분합1" sheetId="4" r:id="rId4"/>
    <sheet name="피벗테이블1" sheetId="5" r:id="rId5"/>
    <sheet name="통합1" sheetId="6" r:id="rId6"/>
    <sheet name="시나리오1" sheetId="7" r:id="rId7"/>
    <sheet name="데이터표1" sheetId="8" r:id="rId8"/>
    <sheet name="목표값1" sheetId="9" r:id="rId9"/>
    <sheet name="매크로1" sheetId="10" r:id="rId10"/>
  </sheets>
  <externalReferences>
    <externalReference r:id="rId11"/>
    <externalReference r:id="rId12"/>
  </externalReferences>
  <definedNames>
    <definedName name="_xlnm._FilterDatabase" localSheetId="1" hidden="1">고급필터1!$A$3:$G$9</definedName>
    <definedName name="_xlnm.Criteria" localSheetId="1">고급필터1!#REF!</definedName>
    <definedName name="_xlnm.Extract" localSheetId="1">고급필터1!#REF!</definedName>
    <definedName name="오픈일자">'[1]기본작업-1-8'!$E$5:$E$12</definedName>
    <definedName name="지급율" localSheetId="2">#REF!</definedName>
    <definedName name="지급율">[2]고급필터3!$B$17:$F$18</definedName>
    <definedName name="학점이">#REF!</definedName>
    <definedName name="학점표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D11" i="1"/>
  <c r="C11" i="1"/>
  <c r="B11" i="1"/>
  <c r="E2" i="9"/>
  <c r="B5" i="8" l="1"/>
  <c r="C7" i="7" l="1"/>
  <c r="G23" i="6" l="1"/>
  <c r="G22" i="6"/>
  <c r="G21" i="6"/>
  <c r="G20" i="6"/>
  <c r="G19" i="6"/>
  <c r="G18" i="6"/>
  <c r="G17" i="6"/>
  <c r="G16" i="6"/>
  <c r="G11" i="6"/>
  <c r="G10" i="6"/>
  <c r="G9" i="6"/>
  <c r="G8" i="6"/>
  <c r="G7" i="6"/>
  <c r="G6" i="6"/>
  <c r="G5" i="6"/>
  <c r="G4" i="6"/>
  <c r="D9" i="5"/>
  <c r="D8" i="5"/>
  <c r="D7" i="5"/>
  <c r="E7" i="5" s="1"/>
  <c r="F7" i="5" s="1"/>
  <c r="D6" i="5"/>
  <c r="D5" i="5"/>
  <c r="D4" i="5"/>
  <c r="E4" i="5" s="1"/>
  <c r="D3" i="5"/>
  <c r="F6" i="5" l="1"/>
  <c r="F9" i="5"/>
  <c r="F4" i="5"/>
  <c r="E5" i="5"/>
  <c r="F5" i="5" s="1"/>
  <c r="E8" i="5"/>
  <c r="F8" i="5" s="1"/>
  <c r="E3" i="5"/>
  <c r="F3" i="5" s="1"/>
  <c r="E6" i="5"/>
  <c r="E9" i="5"/>
  <c r="F15" i="3" l="1"/>
  <c r="G15" i="3" s="1"/>
  <c r="F14" i="3"/>
  <c r="G14" i="3" s="1"/>
  <c r="F13" i="3"/>
  <c r="G13" i="3" s="1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</calcChain>
</file>

<file path=xl/sharedStrings.xml><?xml version="1.0" encoding="utf-8"?>
<sst xmlns="http://schemas.openxmlformats.org/spreadsheetml/2006/main" count="256" uniqueCount="201">
  <si>
    <t>합계</t>
    <phoneticPr fontId="5" type="noConversion"/>
  </si>
  <si>
    <t>전자상거래사 시험 성적</t>
    <phoneticPr fontId="5" type="noConversion"/>
  </si>
  <si>
    <t>수험번호</t>
    <phoneticPr fontId="5" type="noConversion"/>
  </si>
  <si>
    <t>이름</t>
    <phoneticPr fontId="5" type="noConversion"/>
  </si>
  <si>
    <t>장소</t>
    <phoneticPr fontId="5" type="noConversion"/>
  </si>
  <si>
    <t>직업</t>
    <phoneticPr fontId="5" type="noConversion"/>
  </si>
  <si>
    <t>주소</t>
    <phoneticPr fontId="5" type="noConversion"/>
  </si>
  <si>
    <t>필기시험</t>
    <phoneticPr fontId="5" type="noConversion"/>
  </si>
  <si>
    <t>실기시험</t>
    <phoneticPr fontId="5" type="noConversion"/>
  </si>
  <si>
    <t>김승진</t>
    <phoneticPr fontId="5" type="noConversion"/>
  </si>
  <si>
    <t>대구</t>
    <phoneticPr fontId="5" type="noConversion"/>
  </si>
  <si>
    <t>공무원</t>
    <phoneticPr fontId="5" type="noConversion"/>
  </si>
  <si>
    <t>대구시</t>
    <phoneticPr fontId="5" type="noConversion"/>
  </si>
  <si>
    <t>이소라</t>
    <phoneticPr fontId="5" type="noConversion"/>
  </si>
  <si>
    <t>서울</t>
    <phoneticPr fontId="5" type="noConversion"/>
  </si>
  <si>
    <t>회사원</t>
    <phoneticPr fontId="5" type="noConversion"/>
  </si>
  <si>
    <t>수원시</t>
    <phoneticPr fontId="5" type="noConversion"/>
  </si>
  <si>
    <t>최승엽</t>
    <phoneticPr fontId="5" type="noConversion"/>
  </si>
  <si>
    <t>광주</t>
    <phoneticPr fontId="5" type="noConversion"/>
  </si>
  <si>
    <t>군인</t>
    <phoneticPr fontId="5" type="noConversion"/>
  </si>
  <si>
    <t>광주시</t>
    <phoneticPr fontId="5" type="noConversion"/>
  </si>
  <si>
    <t>이유리</t>
    <phoneticPr fontId="5" type="noConversion"/>
  </si>
  <si>
    <t>인천</t>
    <phoneticPr fontId="5" type="noConversion"/>
  </si>
  <si>
    <t>의사</t>
    <phoneticPr fontId="5" type="noConversion"/>
  </si>
  <si>
    <t>부천시</t>
    <phoneticPr fontId="5" type="noConversion"/>
  </si>
  <si>
    <t>김동철</t>
    <phoneticPr fontId="5" type="noConversion"/>
  </si>
  <si>
    <t>부산</t>
    <phoneticPr fontId="5" type="noConversion"/>
  </si>
  <si>
    <t>교사</t>
    <phoneticPr fontId="5" type="noConversion"/>
  </si>
  <si>
    <t>부산시</t>
    <phoneticPr fontId="5" type="noConversion"/>
  </si>
  <si>
    <t>하진호</t>
    <phoneticPr fontId="5" type="noConversion"/>
  </si>
  <si>
    <t>상공상사 3월분 급여지급명세서</t>
    <phoneticPr fontId="9" type="noConversion"/>
  </si>
  <si>
    <t>사번</t>
    <phoneticPr fontId="9" type="noConversion"/>
  </si>
  <si>
    <t>성명</t>
    <phoneticPr fontId="9" type="noConversion"/>
  </si>
  <si>
    <t>직위</t>
    <phoneticPr fontId="9" type="noConversion"/>
  </si>
  <si>
    <t>기본급</t>
    <phoneticPr fontId="9" type="noConversion"/>
  </si>
  <si>
    <t>제수당</t>
    <phoneticPr fontId="9" type="noConversion"/>
  </si>
  <si>
    <t>상여금</t>
    <phoneticPr fontId="9" type="noConversion"/>
  </si>
  <si>
    <t>총급여</t>
    <phoneticPr fontId="9" type="noConversion"/>
  </si>
  <si>
    <t>SJ01-023</t>
    <phoneticPr fontId="9" type="noConversion"/>
  </si>
  <si>
    <t>민제필</t>
    <phoneticPr fontId="9" type="noConversion"/>
  </si>
  <si>
    <t>부장</t>
    <phoneticPr fontId="9" type="noConversion"/>
  </si>
  <si>
    <t>SJ04-012</t>
    <phoneticPr fontId="9" type="noConversion"/>
  </si>
  <si>
    <t>나일형</t>
    <phoneticPr fontId="9" type="noConversion"/>
  </si>
  <si>
    <t>과장</t>
    <phoneticPr fontId="9" type="noConversion"/>
  </si>
  <si>
    <t>SJ11-002</t>
    <phoneticPr fontId="9" type="noConversion"/>
  </si>
  <si>
    <t>제선영</t>
    <phoneticPr fontId="9" type="noConversion"/>
  </si>
  <si>
    <t>주임</t>
    <phoneticPr fontId="9" type="noConversion"/>
  </si>
  <si>
    <t>SJ10-021</t>
    <phoneticPr fontId="9" type="noConversion"/>
  </si>
  <si>
    <t>박민준</t>
    <phoneticPr fontId="9" type="noConversion"/>
  </si>
  <si>
    <t>대리</t>
  </si>
  <si>
    <t>SJ09-015</t>
    <phoneticPr fontId="9" type="noConversion"/>
  </si>
  <si>
    <t>최세연</t>
    <phoneticPr fontId="9" type="noConversion"/>
  </si>
  <si>
    <t>대리</t>
    <phoneticPr fontId="9" type="noConversion"/>
  </si>
  <si>
    <t>SJ13-007</t>
    <phoneticPr fontId="9" type="noConversion"/>
  </si>
  <si>
    <t>장태현</t>
    <phoneticPr fontId="9" type="noConversion"/>
  </si>
  <si>
    <t>사원</t>
    <phoneticPr fontId="9" type="noConversion"/>
  </si>
  <si>
    <t>SJ06-019</t>
    <phoneticPr fontId="9" type="noConversion"/>
  </si>
  <si>
    <t>추양선</t>
    <phoneticPr fontId="9" type="noConversion"/>
  </si>
  <si>
    <t>SJ08-004</t>
    <phoneticPr fontId="9" type="noConversion"/>
  </si>
  <si>
    <t>피종현</t>
    <phoneticPr fontId="9" type="noConversion"/>
  </si>
  <si>
    <t>SJ12-031</t>
    <phoneticPr fontId="9" type="noConversion"/>
  </si>
  <si>
    <t>김나리</t>
    <phoneticPr fontId="9" type="noConversion"/>
  </si>
  <si>
    <t>SJ12-012</t>
    <phoneticPr fontId="9" type="noConversion"/>
  </si>
  <si>
    <t>이정선</t>
    <phoneticPr fontId="9" type="noConversion"/>
  </si>
  <si>
    <t>SJ13-003</t>
    <phoneticPr fontId="9" type="noConversion"/>
  </si>
  <si>
    <t>박청국</t>
    <phoneticPr fontId="9" type="noConversion"/>
  </si>
  <si>
    <t>주임</t>
  </si>
  <si>
    <t>SJ09-001</t>
    <phoneticPr fontId="9" type="noConversion"/>
  </si>
  <si>
    <t>김평순</t>
    <phoneticPr fontId="9" type="noConversion"/>
  </si>
  <si>
    <t>[표1] 교양 한국사 평가결과표</t>
    <phoneticPr fontId="5" type="noConversion"/>
  </si>
  <si>
    <t>학과</t>
    <phoneticPr fontId="5" type="noConversion"/>
  </si>
  <si>
    <t>학번</t>
    <phoneticPr fontId="5" type="noConversion"/>
  </si>
  <si>
    <t>평소점수</t>
    <phoneticPr fontId="5" type="noConversion"/>
  </si>
  <si>
    <t>출석점수</t>
    <phoneticPr fontId="5" type="noConversion"/>
  </si>
  <si>
    <t>중간시험</t>
    <phoneticPr fontId="5" type="noConversion"/>
  </si>
  <si>
    <t>기말시험</t>
    <phoneticPr fontId="5" type="noConversion"/>
  </si>
  <si>
    <t>이론총계</t>
    <phoneticPr fontId="5" type="noConversion"/>
  </si>
  <si>
    <t>총점</t>
    <phoneticPr fontId="5" type="noConversion"/>
  </si>
  <si>
    <t>순위</t>
    <phoneticPr fontId="5" type="noConversion"/>
  </si>
  <si>
    <t>비서학과</t>
    <phoneticPr fontId="5" type="noConversion"/>
  </si>
  <si>
    <t>A0947001</t>
    <phoneticPr fontId="5" type="noConversion"/>
  </si>
  <si>
    <t>유제관</t>
    <phoneticPr fontId="5" type="noConversion"/>
  </si>
  <si>
    <t>A0947002</t>
  </si>
  <si>
    <t>허윤기</t>
    <phoneticPr fontId="5" type="noConversion"/>
  </si>
  <si>
    <t>사회복지과</t>
    <phoneticPr fontId="5" type="noConversion"/>
  </si>
  <si>
    <t>A0948001</t>
    <phoneticPr fontId="5" type="noConversion"/>
  </si>
  <si>
    <t>이은정</t>
    <phoneticPr fontId="5" type="noConversion"/>
  </si>
  <si>
    <t>A0948002</t>
  </si>
  <si>
    <t>박흥석</t>
    <phoneticPr fontId="5" type="noConversion"/>
  </si>
  <si>
    <t>A0947005</t>
  </si>
  <si>
    <t>고수정</t>
    <phoneticPr fontId="5" type="noConversion"/>
  </si>
  <si>
    <t>세무회계과</t>
    <phoneticPr fontId="5" type="noConversion"/>
  </si>
  <si>
    <t>A0949011</t>
    <phoneticPr fontId="5" type="noConversion"/>
  </si>
  <si>
    <t>최재석</t>
    <phoneticPr fontId="5" type="noConversion"/>
  </si>
  <si>
    <t>A0949012</t>
  </si>
  <si>
    <t>한성일</t>
    <phoneticPr fontId="5" type="noConversion"/>
  </si>
  <si>
    <t>A0947006</t>
  </si>
  <si>
    <t>이원섭</t>
    <phoneticPr fontId="5" type="noConversion"/>
  </si>
  <si>
    <t>A0948005</t>
    <phoneticPr fontId="5" type="noConversion"/>
  </si>
  <si>
    <t>한성현</t>
    <phoneticPr fontId="5" type="noConversion"/>
  </si>
  <si>
    <t>A0948006</t>
  </si>
  <si>
    <t>유응구</t>
    <phoneticPr fontId="5" type="noConversion"/>
  </si>
  <si>
    <t>A0949015</t>
    <phoneticPr fontId="5" type="noConversion"/>
  </si>
  <si>
    <t>김태정</t>
    <phoneticPr fontId="5" type="noConversion"/>
  </si>
  <si>
    <t>A0949016</t>
  </si>
  <si>
    <t>김세준</t>
    <phoneticPr fontId="5" type="noConversion"/>
  </si>
  <si>
    <t>A0949017</t>
  </si>
  <si>
    <t>조병학</t>
    <phoneticPr fontId="5" type="noConversion"/>
  </si>
  <si>
    <t>A0949018</t>
  </si>
  <si>
    <t>강흥석</t>
    <phoneticPr fontId="5" type="noConversion"/>
  </si>
  <si>
    <t>A0948016</t>
    <phoneticPr fontId="5" type="noConversion"/>
  </si>
  <si>
    <t>문은아</t>
    <phoneticPr fontId="5" type="noConversion"/>
  </si>
  <si>
    <t>A0948017</t>
  </si>
  <si>
    <t>남윤호</t>
    <phoneticPr fontId="5" type="noConversion"/>
  </si>
  <si>
    <t>A0947017</t>
    <phoneticPr fontId="5" type="noConversion"/>
  </si>
  <si>
    <t>이나영</t>
    <phoneticPr fontId="5" type="noConversion"/>
  </si>
  <si>
    <t>A0947018</t>
  </si>
  <si>
    <t>홍지원</t>
    <phoneticPr fontId="5" type="noConversion"/>
  </si>
  <si>
    <t>상공콘도 이용 현황</t>
    <phoneticPr fontId="5" type="noConversion"/>
  </si>
  <si>
    <t>고객명</t>
    <phoneticPr fontId="5" type="noConversion"/>
  </si>
  <si>
    <t>이용일수</t>
    <phoneticPr fontId="5" type="noConversion"/>
  </si>
  <si>
    <t>누적점수</t>
    <phoneticPr fontId="5" type="noConversion"/>
  </si>
  <si>
    <t>사용요금</t>
    <phoneticPr fontId="5" type="noConversion"/>
  </si>
  <si>
    <t>할인금액</t>
    <phoneticPr fontId="5" type="noConversion"/>
  </si>
  <si>
    <t>결재금액</t>
    <phoneticPr fontId="5" type="noConversion"/>
  </si>
  <si>
    <t>이정용</t>
    <phoneticPr fontId="5" type="noConversion"/>
  </si>
  <si>
    <t>안두지</t>
    <phoneticPr fontId="5" type="noConversion"/>
  </si>
  <si>
    <t>김정철</t>
    <phoneticPr fontId="5" type="noConversion"/>
  </si>
  <si>
    <t>오덕수</t>
    <phoneticPr fontId="5" type="noConversion"/>
  </si>
  <si>
    <t>남덕우</t>
    <phoneticPr fontId="5" type="noConversion"/>
  </si>
  <si>
    <t>이치형</t>
    <phoneticPr fontId="5" type="noConversion"/>
  </si>
  <si>
    <t>유형만</t>
    <phoneticPr fontId="5" type="noConversion"/>
  </si>
  <si>
    <t>상반기 제품 생산 및 보유현황</t>
    <phoneticPr fontId="5" type="noConversion"/>
  </si>
  <si>
    <t>제품명</t>
    <phoneticPr fontId="5" type="noConversion"/>
  </si>
  <si>
    <t>생산단가</t>
    <phoneticPr fontId="5" type="noConversion"/>
  </si>
  <si>
    <t>최대 생산량</t>
    <phoneticPr fontId="5" type="noConversion"/>
  </si>
  <si>
    <t>생산량</t>
    <phoneticPr fontId="5" type="noConversion"/>
  </si>
  <si>
    <t>불량품수</t>
    <phoneticPr fontId="5" type="noConversion"/>
  </si>
  <si>
    <t>재고량</t>
    <phoneticPr fontId="5" type="noConversion"/>
  </si>
  <si>
    <t>총보유량</t>
    <phoneticPr fontId="5" type="noConversion"/>
  </si>
  <si>
    <t>CPU</t>
    <phoneticPr fontId="5" type="noConversion"/>
  </si>
  <si>
    <t>HDD</t>
    <phoneticPr fontId="5" type="noConversion"/>
  </si>
  <si>
    <t>FDD</t>
    <phoneticPr fontId="5" type="noConversion"/>
  </si>
  <si>
    <t>모니터</t>
    <phoneticPr fontId="5" type="noConversion"/>
  </si>
  <si>
    <t>프린터</t>
    <phoneticPr fontId="5" type="noConversion"/>
  </si>
  <si>
    <t>CD-ROM</t>
    <phoneticPr fontId="5" type="noConversion"/>
  </si>
  <si>
    <t>키보드</t>
    <phoneticPr fontId="5" type="noConversion"/>
  </si>
  <si>
    <t>마우스</t>
    <phoneticPr fontId="5" type="noConversion"/>
  </si>
  <si>
    <t>하반기 제품 생산 및 보유현황</t>
    <phoneticPr fontId="5" type="noConversion"/>
  </si>
  <si>
    <r>
      <t>H</t>
    </r>
    <r>
      <rPr>
        <sz val="11"/>
        <color theme="1"/>
        <rFont val="맑은 고딕"/>
        <family val="3"/>
        <charset val="129"/>
      </rPr>
      <t>DD</t>
    </r>
    <phoneticPr fontId="5" type="noConversion"/>
  </si>
  <si>
    <r>
      <t>C</t>
    </r>
    <r>
      <rPr>
        <sz val="11"/>
        <color theme="1"/>
        <rFont val="맑은 고딕"/>
        <family val="3"/>
        <charset val="129"/>
      </rPr>
      <t>PU</t>
    </r>
    <phoneticPr fontId="5" type="noConversion"/>
  </si>
  <si>
    <t>2023년 제품 생산 및 보유현황</t>
    <phoneticPr fontId="5" type="noConversion"/>
  </si>
  <si>
    <t xml:space="preserve">적금 만기 금액 </t>
    <phoneticPr fontId="5" type="noConversion"/>
  </si>
  <si>
    <t>매월적립액</t>
    <phoneticPr fontId="5" type="noConversion"/>
  </si>
  <si>
    <t>연이율</t>
    <phoneticPr fontId="5" type="noConversion"/>
  </si>
  <si>
    <t>적립기간(년)</t>
    <phoneticPr fontId="5" type="noConversion"/>
  </si>
  <si>
    <t>만기금액</t>
    <phoneticPr fontId="5" type="noConversion"/>
  </si>
  <si>
    <t>"광개토" 학생의 중간고사 성적표</t>
    <phoneticPr fontId="5" type="noConversion"/>
  </si>
  <si>
    <t>영어</t>
    <phoneticPr fontId="5" type="noConversion"/>
  </si>
  <si>
    <t>수학</t>
    <phoneticPr fontId="5" type="noConversion"/>
  </si>
  <si>
    <t>국어</t>
    <phoneticPr fontId="5" type="noConversion"/>
  </si>
  <si>
    <t>수학과 국어점수 변동에 따른 총점표</t>
    <phoneticPr fontId="5" type="noConversion"/>
  </si>
  <si>
    <t>대출상환</t>
    <phoneticPr fontId="5" type="noConversion"/>
  </si>
  <si>
    <t>대출금액</t>
    <phoneticPr fontId="5" type="noConversion"/>
  </si>
  <si>
    <t>월상환액</t>
    <phoneticPr fontId="5" type="noConversion"/>
  </si>
  <si>
    <t>상환기간(연)</t>
    <phoneticPr fontId="5" type="noConversion"/>
  </si>
  <si>
    <t>이자율(연)</t>
    <phoneticPr fontId="5" type="noConversion"/>
  </si>
  <si>
    <t>2023년 3월 급여 수령액</t>
    <phoneticPr fontId="5" type="noConversion"/>
  </si>
  <si>
    <t>성  명</t>
    <phoneticPr fontId="5" type="noConversion"/>
  </si>
  <si>
    <t>직급</t>
    <phoneticPr fontId="5" type="noConversion"/>
  </si>
  <si>
    <t>본  봉</t>
    <phoneticPr fontId="5" type="noConversion"/>
  </si>
  <si>
    <t>수  당</t>
    <phoneticPr fontId="5" type="noConversion"/>
  </si>
  <si>
    <t>세  금</t>
    <phoneticPr fontId="5" type="noConversion"/>
  </si>
  <si>
    <t>수령액</t>
    <phoneticPr fontId="5" type="noConversion"/>
  </si>
  <si>
    <t>오유미</t>
  </si>
  <si>
    <t>과장</t>
  </si>
  <si>
    <t>김두수</t>
  </si>
  <si>
    <t>부장</t>
  </si>
  <si>
    <t>표산해</t>
  </si>
  <si>
    <t>사원</t>
  </si>
  <si>
    <t>김석수</t>
  </si>
  <si>
    <t>부걸구</t>
  </si>
  <si>
    <t>모란아</t>
  </si>
  <si>
    <t>하선정</t>
  </si>
  <si>
    <t>임선향</t>
  </si>
  <si>
    <t>장산맥</t>
  </si>
  <si>
    <r>
      <t>[표1</t>
    </r>
    <r>
      <rPr>
        <sz val="11"/>
        <color theme="1"/>
        <rFont val="맑은 고딕"/>
        <family val="3"/>
        <charset val="129"/>
      </rPr>
      <t>]</t>
    </r>
    <phoneticPr fontId="5" type="noConversion"/>
  </si>
  <si>
    <t>컴퓨터(PC) 판매 현황</t>
    <phoneticPr fontId="5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</si>
  <si>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</si>
  <si>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</si>
  <si>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</si>
  <si>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</si>
  <si>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</si>
  <si>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</si>
  <si>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</si>
  <si>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</si>
  <si>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부산</t>
  </si>
  <si>
    <t>광주</t>
  </si>
  <si>
    <t>제주</t>
    <phoneticPr fontId="5" type="noConversion"/>
  </si>
  <si>
    <t>대전</t>
    <phoneticPr fontId="5" type="noConversion"/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</si>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</sst>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  <numFmt numFmtId="177" formatCode="#,##0_ "/>
  </numFmts>
  <fonts count="15"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4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굴림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6" fillId="0" borderId="0"/>
    <xf numFmtId="42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" fillId="0" borderId="0">
      <alignment vertical="center"/>
    </xf>
    <xf numFmtId="0" fontId="13" fillId="0" borderId="0"/>
    <xf numFmtId="9" fontId="6" fillId="0" borderId="0" applyFont="0" applyFill="0" applyBorder="0" applyAlignment="0" applyProtection="0"/>
    <xf numFmtId="0" fontId="6" fillId="0" borderId="0"/>
  </cellStyleXfs>
  <cellXfs count="40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42" fontId="8" fillId="0" borderId="0" xfId="2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3" fillId="0" borderId="0" xfId="3">
      <alignment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41" fontId="0" fillId="0" borderId="1" xfId="5" applyFont="1" applyBorder="1">
      <alignment vertical="center"/>
    </xf>
    <xf numFmtId="41" fontId="7" fillId="0" borderId="1" xfId="6" applyFont="1" applyBorder="1" applyAlignment="1">
      <alignment horizontal="center" vertical="center"/>
    </xf>
    <xf numFmtId="41" fontId="7" fillId="0" borderId="0" xfId="1" applyNumberFormat="1" applyFont="1" applyAlignment="1">
      <alignment vertical="center"/>
    </xf>
    <xf numFmtId="0" fontId="1" fillId="0" borderId="0" xfId="7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41" fontId="7" fillId="0" borderId="1" xfId="6" applyFont="1" applyBorder="1" applyAlignment="1">
      <alignment vertical="center"/>
    </xf>
    <xf numFmtId="41" fontId="7" fillId="0" borderId="1" xfId="1" applyNumberFormat="1" applyFont="1" applyBorder="1" applyAlignment="1">
      <alignment vertical="center"/>
    </xf>
    <xf numFmtId="0" fontId="7" fillId="0" borderId="0" xfId="8" applyFont="1"/>
    <xf numFmtId="0" fontId="7" fillId="0" borderId="0" xfId="1" applyFont="1"/>
    <xf numFmtId="0" fontId="7" fillId="0" borderId="0" xfId="8" applyFont="1" applyAlignment="1">
      <alignment vertical="center"/>
    </xf>
    <xf numFmtId="0" fontId="7" fillId="2" borderId="1" xfId="8" applyFont="1" applyFill="1" applyBorder="1" applyAlignment="1">
      <alignment vertical="center"/>
    </xf>
    <xf numFmtId="176" fontId="7" fillId="0" borderId="1" xfId="8" applyNumberFormat="1" applyFont="1" applyBorder="1" applyAlignment="1">
      <alignment vertical="center"/>
    </xf>
    <xf numFmtId="10" fontId="7" fillId="0" borderId="1" xfId="9" applyNumberFormat="1" applyFont="1" applyBorder="1" applyAlignment="1">
      <alignment vertical="center"/>
    </xf>
    <xf numFmtId="0" fontId="7" fillId="0" borderId="1" xfId="8" applyFont="1" applyBorder="1" applyAlignment="1">
      <alignment vertical="center"/>
    </xf>
    <xf numFmtId="6" fontId="7" fillId="0" borderId="1" xfId="8" applyNumberFormat="1" applyFont="1" applyBorder="1" applyAlignment="1">
      <alignment vertical="center"/>
    </xf>
    <xf numFmtId="0" fontId="14" fillId="0" borderId="0" xfId="1" applyFont="1"/>
    <xf numFmtId="0" fontId="7" fillId="0" borderId="1" xfId="1" applyFont="1" applyBorder="1"/>
    <xf numFmtId="0" fontId="7" fillId="0" borderId="1" xfId="10" applyFont="1" applyBorder="1" applyAlignment="1">
      <alignment horizontal="left"/>
    </xf>
    <xf numFmtId="177" fontId="7" fillId="0" borderId="1" xfId="10" applyNumberFormat="1" applyFont="1" applyBorder="1" applyAlignment="1">
      <alignment horizontal="right"/>
    </xf>
    <xf numFmtId="0" fontId="14" fillId="0" borderId="1" xfId="10" applyFont="1" applyBorder="1" applyAlignment="1">
      <alignment horizontal="center"/>
    </xf>
    <xf numFmtId="177" fontId="7" fillId="0" borderId="1" xfId="10" applyNumberFormat="1" applyFont="1" applyBorder="1"/>
    <xf numFmtId="9" fontId="7" fillId="0" borderId="1" xfId="10" applyNumberFormat="1" applyFont="1" applyBorder="1" applyAlignment="1">
      <alignment horizontal="right"/>
    </xf>
    <xf numFmtId="41" fontId="11" fillId="0" borderId="0" xfId="6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7" fillId="2" borderId="3" xfId="8" applyFont="1" applyFill="1" applyBorder="1" applyAlignment="1">
      <alignment horizontal="center" vertical="center"/>
    </xf>
    <xf numFmtId="0" fontId="7" fillId="2" borderId="4" xfId="8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1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9" fontId="7" fillId="0" borderId="0" xfId="9" applyFont="1" applyAlignment="1">
      <alignment vertical="center"/>
    </xf>
  </cellXfs>
  <cellStyles count="11">
    <cellStyle name="백분율 2" xfId="9" xr:uid="{55EC1AE9-B91C-49A3-ADBA-17F04C427D05}"/>
    <cellStyle name="쉼표 [0] 2" xfId="5" xr:uid="{D7D0CF2A-7BE7-4483-916B-12054B985EE9}"/>
    <cellStyle name="쉼표 [0] 2 2" xfId="6" xr:uid="{774B816A-3103-45B3-A895-2D6D9632124B}"/>
    <cellStyle name="통화 [0] 2" xfId="2" xr:uid="{DCD90544-E11A-4E8B-80D2-DE853D2E29E4}"/>
    <cellStyle name="표준" xfId="0" builtinId="0"/>
    <cellStyle name="표준 2" xfId="1" xr:uid="{94871A48-4212-4557-8492-378DAE104DD0}"/>
    <cellStyle name="표준 3" xfId="3" xr:uid="{684B5DF5-7FFE-48EA-BA62-9C38EB3A2183}"/>
    <cellStyle name="표준 4" xfId="4" xr:uid="{D116879F-0F30-4456-82F8-5E031F20BE60}"/>
    <cellStyle name="표준 5" xfId="7" xr:uid="{D41AC5F0-421B-4079-951F-D448C41860E5}"/>
    <cellStyle name="표준_문제02(데이터)-김상수" xfId="8" xr:uid="{50A247E8-BEC0-43D3-8545-20362773B53E}"/>
    <cellStyle name="표준_상공회의소문제" xfId="10" xr:uid="{0FC5E61A-6324-4FFC-9239-C700801F8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295275</xdr:colOff>
      <xdr:row>1</xdr:row>
      <xdr:rowOff>95250</xdr:rowOff>
    </xdr:from>
    <xdr:to>
      <xdr:col>17</xdr:col>
      <xdr:colOff>180132</xdr:colOff>
      <xdr:row>24</xdr:row>
      <xdr:rowOff>27981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5CDC8B7-785D-46F8-9E73-5B2EB7EE6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3975" y="352425"/>
          <a:ext cx="6742857" cy="47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12</xdr:row>
      <xdr:rowOff>95251</xdr:rowOff>
    </xdr:from>
    <xdr:to>
      <xdr:col>13</xdr:col>
      <xdr:colOff>133350</xdr:colOff>
      <xdr:row>15</xdr:row>
      <xdr:rowOff>19051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943137-1E72-48D9-83E3-346A23974DA0}"/>
            </a:ext>
          </a:extLst>
        </xdr:cNvPr>
        <xdr:cNvSpPr txBox="1"/>
      </xdr:nvSpPr>
      <xdr:spPr>
        <a:xfrm>
          <a:off x="6705600" y="2609851"/>
          <a:ext cx="374332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800">
              <a:latin typeface="+mj-ea"/>
              <a:ea typeface="+mj-ea"/>
            </a:rPr>
            <a:t>=AND($C4="</a:t>
          </a:r>
          <a:r>
            <a:rPr lang="ko-KR" altLang="en-US" sz="1800">
              <a:latin typeface="+mj-ea"/>
              <a:ea typeface="+mj-ea"/>
            </a:rPr>
            <a:t>주임</a:t>
          </a:r>
          <a:r>
            <a:rPr lang="en-US" altLang="ko-KR" sz="1800">
              <a:latin typeface="+mj-ea"/>
              <a:ea typeface="+mj-ea"/>
            </a:rPr>
            <a:t>",$G4&lt;4000000)</a:t>
          </a:r>
          <a:endParaRPr lang="ko-KR" altLang="en-US" sz="1800">
            <a:latin typeface="+mj-ea"/>
            <a:ea typeface="+mj-ea"/>
          </a:endParaRPr>
        </a:p>
      </xdr:txBody>
    </xdr:sp>
    <xdr:clientData/>
  </xdr:twoCellAnchor>
  <xdr:twoCellAnchor editAs="oneCell">
    <xdr:from>
      <xdr:col>7</xdr:col>
      <xdr:colOff>342900</xdr:colOff>
      <xdr:row>0</xdr:row>
      <xdr:rowOff>142875</xdr:rowOff>
    </xdr:from>
    <xdr:to>
      <xdr:col>17</xdr:col>
      <xdr:colOff>113471</xdr:colOff>
      <xdr:row>11</xdr:row>
      <xdr:rowOff>209254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F95D95D-B749-C922-8734-5F9C0D205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3675" y="142875"/>
          <a:ext cx="6628571" cy="23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504824</xdr:colOff>
      <xdr:row>1</xdr:row>
      <xdr:rowOff>76200</xdr:rowOff>
    </xdr:from>
    <xdr:to>
      <xdr:col>19</xdr:col>
      <xdr:colOff>113609</xdr:colOff>
      <xdr:row>19</xdr:row>
      <xdr:rowOff>114300</xdr:rowOff>
    </xdr:to>
    <xdr:pic>
      <xdr:nvPicPr>
        <xdr:cNvPr id="2" name="_x406153960">
          <a:extLst>
            <a:ext uri="{FF2B5EF4-FFF2-40B4-BE49-F238E27FC236}">
              <a16:creationId xmlns:a16="http://schemas.microsoft.com/office/drawing/2014/main" id="{E1EEE396-CB35-3DEF-3A87-84EEA0EF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49" y="342900"/>
          <a:ext cx="8524185" cy="36195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1_&#51089;&#50629;&#52509;&#47784;&#51020;/02_&#47700;&#51068;&#47553;/2012&#45380;&#51060;&#54980;/03_&#52980;&#54876;&#49892;&#44592;/1606_&#52980;&#54876;2&#44553;&#49892;&#44592;(2010)_&#49345;&#49884;/2&#44553;&#49345;&#49884;(&#51221;&#45813;)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&#45380;%20&#52980;&#54876;2&#44553;&#49892;&#44592;&#49688;&#50629;&#54028;&#51068;(&#44397;&#51228;&#51088;&#52404;&#44368;&#51116;)/&#44592;&#48376;&#54617;&#49845;/&#44256;&#44553;&#54596;&#53552;.xlsx" TargetMode="External"/><Relationship Id="rId2" Type="http://schemas.openxmlformats.org/officeDocument/2006/relationships/externalLinkPath" Target="file:///C:\Users\user\Documents\&#49436;&#51008;&#48120;\&#44060;&#51064;&#51088;&#47308;\2024&#45380;%20&#52980;&#54876;2&#44553;&#49892;&#44592;&#49688;&#50629;&#54028;&#51068;(&#44397;&#51228;&#51088;&#52404;&#44368;&#51116;)\&#44592;&#48376;&#54617;&#49845;\&#44256;&#44553;&#54596;&#53552;.xlsx" TargetMode="External"/><Relationship Id="rId1" Type="http://schemas.openxmlformats.org/officeDocument/2006/relationships/externalLinkPath" Target="/Users/user/Documents/&#49436;&#51008;&#48120;/&#44060;&#51064;&#51088;&#47308;/2024&#45380;%20&#52980;&#54876;2&#44553;&#49892;&#44592;&#49688;&#50629;&#54028;&#51068;(&#44397;&#51228;&#51088;&#52404;&#44368;&#51116;)/&#44592;&#48376;&#54617;&#49845;/&#44256;&#44553;&#54596;&#535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-8"/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>
        <row r="5">
          <cell r="E5">
            <v>39859</v>
          </cell>
        </row>
        <row r="6">
          <cell r="E6">
            <v>40776</v>
          </cell>
        </row>
        <row r="7">
          <cell r="E7">
            <v>40638</v>
          </cell>
        </row>
        <row r="8">
          <cell r="E8">
            <v>39897</v>
          </cell>
        </row>
        <row r="9">
          <cell r="E9">
            <v>40371</v>
          </cell>
        </row>
        <row r="10">
          <cell r="E10">
            <v>40423</v>
          </cell>
        </row>
        <row r="11">
          <cell r="E11">
            <v>39991</v>
          </cell>
        </row>
        <row r="12">
          <cell r="E12">
            <v>40768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자동필터1"/>
      <sheetName val="사용자지정필터2"/>
      <sheetName val="고급필터1"/>
      <sheetName val="고급필터2"/>
      <sheetName val="고급필터3"/>
      <sheetName val="고급필터4"/>
      <sheetName val="고급필터5"/>
    </sheetNames>
    <sheetDataSet>
      <sheetData sheetId="0"/>
      <sheetData sheetId="1"/>
      <sheetData sheetId="2"/>
      <sheetData sheetId="3"/>
      <sheetData sheetId="4">
        <row r="17">
          <cell r="B17" t="str">
            <v>근무년수</v>
          </cell>
          <cell r="C17">
            <v>1</v>
          </cell>
          <cell r="D17">
            <v>5</v>
          </cell>
          <cell r="E17">
            <v>10</v>
          </cell>
          <cell r="F17">
            <v>15</v>
          </cell>
        </row>
        <row r="18">
          <cell r="B18" t="str">
            <v>상여비율</v>
          </cell>
          <cell r="C18">
            <v>0.03</v>
          </cell>
          <cell r="D18">
            <v>0.05</v>
          </cell>
          <cell r="E18">
            <v>7.0000000000000007E-2</v>
          </cell>
          <cell r="F18">
            <v>0.1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66B1-D13E-454B-A61C-E3BFD2725491}">
  <dimension ref="A1:G11"/>
  <sheetViews>
    <sheetView tabSelected="1" workbookViewId="0">
      <selection activeCell="K8" sqref="K8"/>
    </sheetView>
  </sheetViews>
  <sheetFormatPr defaultRowHeight="16.5"/>
  <cols>
    <col min="1" max="1" width="12.75" customWidth="1"/>
    <col min="2" max="2" width="17.75" customWidth="1"/>
    <col min="3" max="3" width="7.375" customWidth="1"/>
    <col min="4" max="4" width="11.375" customWidth="1"/>
    <col min="5" max="5" width="13" customWidth="1"/>
    <col min="6" max="6" width="9.75" customWidth="1"/>
    <col min="7" max="7" width="11.125" style="1" bestFit="1" customWidth="1"/>
    <col min="8" max="16384" width="9" style="1"/>
  </cols>
  <sheetData>
    <row r="1" spans="1:7">
      <c r="A1" s="1" t="s">
        <v>186</v>
      </c>
      <c r="B1" s="1"/>
      <c r="C1" s="1"/>
      <c r="D1" s="1"/>
      <c r="E1" s="1"/>
      <c r="F1" s="1"/>
    </row>
    <row r="2" spans="1:7">
      <c r="A2" s="1"/>
      <c r="B2" s="1" t="s">
        <v>187</v>
      </c>
      <c r="C2" s="1"/>
      <c r="D2" s="1"/>
      <c r="E2" s="1"/>
      <c r="F2" s="1"/>
    </row>
    <row r="3" spans="1:7">
      <c r="A3" s="1"/>
      <c r="B3" s="1"/>
      <c r="C3" s="1"/>
      <c r="D3" s="1"/>
      <c r="E3" s="1"/>
      <c r="F3" s="1"/>
      <c r="G3" s="37">
        <v>45322</v>
      </c>
    </row>
    <row r="4" spans="1:7">
      <c r="A4" s="1" t="s">
        <v>188</v>
      </c>
      <c r="B4" s="38" t="s">
        <v>189</v>
      </c>
      <c r="C4" s="1" t="s">
        <v>190</v>
      </c>
      <c r="D4" s="1" t="s">
        <v>191</v>
      </c>
      <c r="E4" s="1" t="s">
        <v>192</v>
      </c>
      <c r="F4" s="1" t="s">
        <v>193</v>
      </c>
      <c r="G4" s="1" t="s">
        <v>194</v>
      </c>
    </row>
    <row r="5" spans="1:7">
      <c r="A5" s="1" t="s">
        <v>195</v>
      </c>
      <c r="B5" s="1">
        <v>200</v>
      </c>
      <c r="C5" s="1">
        <v>220</v>
      </c>
      <c r="D5" s="1">
        <v>26400</v>
      </c>
      <c r="E5" s="39">
        <v>0.1</v>
      </c>
      <c r="F5" s="1">
        <v>23760</v>
      </c>
      <c r="G5" s="39">
        <v>1.1000000000000001</v>
      </c>
    </row>
    <row r="6" spans="1:7">
      <c r="A6" s="1" t="s">
        <v>196</v>
      </c>
      <c r="B6" s="1">
        <v>150</v>
      </c>
      <c r="C6" s="1">
        <v>120</v>
      </c>
      <c r="D6" s="1">
        <v>14400</v>
      </c>
      <c r="E6" s="39">
        <v>0</v>
      </c>
      <c r="F6" s="1">
        <v>14400</v>
      </c>
      <c r="G6" s="39">
        <v>0.8</v>
      </c>
    </row>
    <row r="7" spans="1:7">
      <c r="A7" s="1" t="s">
        <v>197</v>
      </c>
      <c r="B7" s="1">
        <v>120</v>
      </c>
      <c r="C7" s="1">
        <v>100</v>
      </c>
      <c r="D7" s="1">
        <v>12000</v>
      </c>
      <c r="E7" s="39">
        <v>0</v>
      </c>
      <c r="F7" s="1">
        <v>12000</v>
      </c>
      <c r="G7" s="39">
        <v>0.83333333333333337</v>
      </c>
    </row>
    <row r="8" spans="1:7">
      <c r="A8" s="1" t="s">
        <v>22</v>
      </c>
      <c r="B8" s="1">
        <v>300</v>
      </c>
      <c r="C8" s="1">
        <v>220</v>
      </c>
      <c r="D8" s="1">
        <v>66000</v>
      </c>
      <c r="E8" s="39">
        <v>0.2</v>
      </c>
      <c r="F8" s="1">
        <v>52800</v>
      </c>
      <c r="G8" s="39">
        <v>0.73333333333333328</v>
      </c>
    </row>
    <row r="9" spans="1:7">
      <c r="A9" s="1" t="s">
        <v>198</v>
      </c>
      <c r="B9" s="1">
        <v>200</v>
      </c>
      <c r="C9" s="1">
        <v>210</v>
      </c>
      <c r="D9" s="1">
        <v>63000</v>
      </c>
      <c r="E9" s="39">
        <v>0.2</v>
      </c>
      <c r="F9" s="1">
        <v>50400</v>
      </c>
      <c r="G9" s="39">
        <v>1.05</v>
      </c>
    </row>
    <row r="10" spans="1:7">
      <c r="A10" s="1" t="s">
        <v>199</v>
      </c>
      <c r="B10" s="1">
        <v>150</v>
      </c>
      <c r="C10" s="1">
        <v>150</v>
      </c>
      <c r="D10" s="1">
        <v>45000</v>
      </c>
      <c r="E10" s="39">
        <v>0.15</v>
      </c>
      <c r="F10" s="1">
        <v>38250</v>
      </c>
      <c r="G10" s="39">
        <v>1</v>
      </c>
    </row>
    <row r="11" spans="1:7">
      <c r="A11" s="1" t="s">
        <v>200</v>
      </c>
      <c r="B11" s="1">
        <f>SUM(B5:B10)</f>
        <v>1120</v>
      </c>
      <c r="C11" s="1">
        <f>SUM(C5:C10)</f>
        <v>1020</v>
      </c>
      <c r="D11" s="1">
        <f>SUM(D5:D10)</f>
        <v>226800</v>
      </c>
      <c r="E11" s="1"/>
      <c r="F11" s="1">
        <f>SUM(F5:F10)</f>
        <v>191610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F24C-AD28-440C-B5BD-81BE9CB37F69}">
  <dimension ref="A1:G9"/>
  <sheetViews>
    <sheetView workbookViewId="0">
      <selection activeCell="G30" sqref="G30"/>
    </sheetView>
  </sheetViews>
  <sheetFormatPr defaultRowHeight="16.5"/>
  <cols>
    <col min="1" max="1" width="9.5" style="4" bestFit="1" customWidth="1"/>
    <col min="2" max="16384" width="9" style="4"/>
  </cols>
  <sheetData>
    <row r="1" spans="1:7" s="1" customFormat="1" ht="20.25">
      <c r="C1" s="2" t="s">
        <v>1</v>
      </c>
      <c r="D1" s="2"/>
      <c r="E1" s="2"/>
      <c r="F1" s="2"/>
    </row>
    <row r="2" spans="1:7" s="1" customFormat="1"/>
    <row r="3" spans="1:7" s="1" customForma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s="1" customFormat="1">
      <c r="A4" s="3">
        <v>20231212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80</v>
      </c>
      <c r="G4" s="3">
        <v>70</v>
      </c>
    </row>
    <row r="5" spans="1:7" s="1" customFormat="1">
      <c r="A5" s="3">
        <v>20231213</v>
      </c>
      <c r="B5" s="3" t="s">
        <v>13</v>
      </c>
      <c r="C5" s="3" t="s">
        <v>14</v>
      </c>
      <c r="D5" s="3" t="s">
        <v>15</v>
      </c>
      <c r="E5" s="3" t="s">
        <v>16</v>
      </c>
      <c r="F5" s="3">
        <v>50</v>
      </c>
      <c r="G5" s="3">
        <v>60</v>
      </c>
    </row>
    <row r="6" spans="1:7" s="1" customFormat="1">
      <c r="A6" s="3">
        <v>20231214</v>
      </c>
      <c r="B6" s="3" t="s">
        <v>17</v>
      </c>
      <c r="C6" s="3" t="s">
        <v>18</v>
      </c>
      <c r="D6" s="3" t="s">
        <v>19</v>
      </c>
      <c r="E6" s="3" t="s">
        <v>20</v>
      </c>
      <c r="F6" s="3">
        <v>70</v>
      </c>
      <c r="G6" s="3">
        <v>70</v>
      </c>
    </row>
    <row r="7" spans="1:7" s="1" customFormat="1">
      <c r="A7" s="3">
        <v>20231215</v>
      </c>
      <c r="B7" s="3" t="s">
        <v>21</v>
      </c>
      <c r="C7" s="3" t="s">
        <v>22</v>
      </c>
      <c r="D7" s="3" t="s">
        <v>23</v>
      </c>
      <c r="E7" s="3" t="s">
        <v>24</v>
      </c>
      <c r="F7" s="3">
        <v>80</v>
      </c>
      <c r="G7" s="3">
        <v>75</v>
      </c>
    </row>
    <row r="8" spans="1:7" s="1" customFormat="1">
      <c r="A8" s="3">
        <v>20231216</v>
      </c>
      <c r="B8" s="3" t="s">
        <v>25</v>
      </c>
      <c r="C8" s="3" t="s">
        <v>26</v>
      </c>
      <c r="D8" s="3" t="s">
        <v>27</v>
      </c>
      <c r="E8" s="3" t="s">
        <v>28</v>
      </c>
      <c r="F8" s="3">
        <v>50</v>
      </c>
      <c r="G8" s="3">
        <v>60</v>
      </c>
    </row>
    <row r="9" spans="1:7" s="1" customFormat="1">
      <c r="A9" s="3">
        <v>20231217</v>
      </c>
      <c r="B9" s="3" t="s">
        <v>29</v>
      </c>
      <c r="C9" s="3" t="s">
        <v>18</v>
      </c>
      <c r="D9" s="3" t="s">
        <v>15</v>
      </c>
      <c r="E9" s="3" t="s">
        <v>20</v>
      </c>
      <c r="F9" s="3">
        <v>45</v>
      </c>
      <c r="G9" s="3">
        <v>55</v>
      </c>
    </row>
  </sheetData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FD9A-7728-4174-AFD2-09A9CF2319FD}">
  <dimension ref="A1:G15"/>
  <sheetViews>
    <sheetView zoomScaleNormal="100" workbookViewId="0">
      <selection activeCell="F25" sqref="F25"/>
    </sheetView>
  </sheetViews>
  <sheetFormatPr defaultRowHeight="16.5"/>
  <cols>
    <col min="1" max="7" width="11.625" style="5" customWidth="1"/>
    <col min="8" max="16384" width="9" style="5"/>
  </cols>
  <sheetData>
    <row r="1" spans="1:7">
      <c r="A1" s="5" t="s">
        <v>30</v>
      </c>
    </row>
    <row r="3" spans="1:7">
      <c r="A3" s="6" t="s">
        <v>31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</row>
    <row r="4" spans="1:7">
      <c r="A4" s="6" t="s">
        <v>38</v>
      </c>
      <c r="B4" s="6" t="s">
        <v>39</v>
      </c>
      <c r="C4" s="6" t="s">
        <v>40</v>
      </c>
      <c r="D4" s="7">
        <v>4273000</v>
      </c>
      <c r="E4" s="7">
        <v>882000</v>
      </c>
      <c r="F4" s="7">
        <f>D4*0.25</f>
        <v>1068250</v>
      </c>
      <c r="G4" s="7">
        <f>SUM(D4:F4)</f>
        <v>6223250</v>
      </c>
    </row>
    <row r="5" spans="1:7">
      <c r="A5" s="6" t="s">
        <v>41</v>
      </c>
      <c r="B5" s="6" t="s">
        <v>42</v>
      </c>
      <c r="C5" s="6" t="s">
        <v>43</v>
      </c>
      <c r="D5" s="7">
        <v>3697000</v>
      </c>
      <c r="E5" s="7">
        <v>724000</v>
      </c>
      <c r="F5" s="7">
        <f t="shared" ref="F5:F15" si="0">D5*0.25</f>
        <v>924250</v>
      </c>
      <c r="G5" s="7">
        <f t="shared" ref="G5:G15" si="1">SUM(D5:F5)</f>
        <v>5345250</v>
      </c>
    </row>
    <row r="6" spans="1:7">
      <c r="A6" s="6" t="s">
        <v>44</v>
      </c>
      <c r="B6" s="6" t="s">
        <v>45</v>
      </c>
      <c r="C6" s="6" t="s">
        <v>46</v>
      </c>
      <c r="D6" s="7">
        <v>2856000</v>
      </c>
      <c r="E6" s="7">
        <v>560000</v>
      </c>
      <c r="F6" s="7">
        <f t="shared" si="0"/>
        <v>714000</v>
      </c>
      <c r="G6" s="7">
        <f t="shared" si="1"/>
        <v>4130000</v>
      </c>
    </row>
    <row r="7" spans="1:7">
      <c r="A7" s="6" t="s">
        <v>47</v>
      </c>
      <c r="B7" s="6" t="s">
        <v>48</v>
      </c>
      <c r="C7" s="6" t="s">
        <v>49</v>
      </c>
      <c r="D7" s="7">
        <v>3047000</v>
      </c>
      <c r="E7" s="7">
        <v>524000</v>
      </c>
      <c r="F7" s="7">
        <f t="shared" si="0"/>
        <v>761750</v>
      </c>
      <c r="G7" s="7">
        <f t="shared" si="1"/>
        <v>4332750</v>
      </c>
    </row>
    <row r="8" spans="1:7">
      <c r="A8" s="6" t="s">
        <v>50</v>
      </c>
      <c r="B8" s="6" t="s">
        <v>51</v>
      </c>
      <c r="C8" s="6" t="s">
        <v>52</v>
      </c>
      <c r="D8" s="7">
        <v>3140000</v>
      </c>
      <c r="E8" s="7">
        <v>480000</v>
      </c>
      <c r="F8" s="7">
        <f t="shared" si="0"/>
        <v>785000</v>
      </c>
      <c r="G8" s="7">
        <f t="shared" si="1"/>
        <v>4405000</v>
      </c>
    </row>
    <row r="9" spans="1:7">
      <c r="A9" s="6" t="s">
        <v>53</v>
      </c>
      <c r="B9" s="6" t="s">
        <v>54</v>
      </c>
      <c r="C9" s="6" t="s">
        <v>55</v>
      </c>
      <c r="D9" s="7">
        <v>2510000</v>
      </c>
      <c r="E9" s="7">
        <v>320000</v>
      </c>
      <c r="F9" s="7">
        <f t="shared" si="0"/>
        <v>627500</v>
      </c>
      <c r="G9" s="7">
        <f t="shared" si="1"/>
        <v>3457500</v>
      </c>
    </row>
    <row r="10" spans="1:7">
      <c r="A10" s="6" t="s">
        <v>56</v>
      </c>
      <c r="B10" s="6" t="s">
        <v>57</v>
      </c>
      <c r="C10" s="6" t="s">
        <v>43</v>
      </c>
      <c r="D10" s="7">
        <v>3506000</v>
      </c>
      <c r="E10" s="7">
        <v>542000</v>
      </c>
      <c r="F10" s="7">
        <f t="shared" si="0"/>
        <v>876500</v>
      </c>
      <c r="G10" s="7">
        <f t="shared" si="1"/>
        <v>4924500</v>
      </c>
    </row>
    <row r="11" spans="1:7">
      <c r="A11" s="6" t="s">
        <v>58</v>
      </c>
      <c r="B11" s="6" t="s">
        <v>59</v>
      </c>
      <c r="C11" s="6" t="s">
        <v>52</v>
      </c>
      <c r="D11" s="7">
        <v>3200000</v>
      </c>
      <c r="E11" s="7">
        <v>360000</v>
      </c>
      <c r="F11" s="7">
        <f t="shared" si="0"/>
        <v>800000</v>
      </c>
      <c r="G11" s="7">
        <f t="shared" si="1"/>
        <v>4360000</v>
      </c>
    </row>
    <row r="12" spans="1:7">
      <c r="A12" s="6" t="s">
        <v>60</v>
      </c>
      <c r="B12" s="6" t="s">
        <v>61</v>
      </c>
      <c r="C12" s="6" t="s">
        <v>46</v>
      </c>
      <c r="D12" s="7">
        <v>2734000</v>
      </c>
      <c r="E12" s="7">
        <v>324000</v>
      </c>
      <c r="F12" s="7">
        <f t="shared" si="0"/>
        <v>683500</v>
      </c>
      <c r="G12" s="7">
        <f t="shared" si="1"/>
        <v>3741500</v>
      </c>
    </row>
    <row r="13" spans="1:7">
      <c r="A13" s="6" t="s">
        <v>62</v>
      </c>
      <c r="B13" s="6" t="s">
        <v>63</v>
      </c>
      <c r="C13" s="6" t="s">
        <v>55</v>
      </c>
      <c r="D13" s="7">
        <v>2473000</v>
      </c>
      <c r="E13" s="7">
        <v>268000</v>
      </c>
      <c r="F13" s="7">
        <f t="shared" si="0"/>
        <v>618250</v>
      </c>
      <c r="G13" s="7">
        <f t="shared" si="1"/>
        <v>3359250</v>
      </c>
    </row>
    <row r="14" spans="1:7">
      <c r="A14" s="6" t="s">
        <v>64</v>
      </c>
      <c r="B14" s="6" t="s">
        <v>65</v>
      </c>
      <c r="C14" s="6" t="s">
        <v>66</v>
      </c>
      <c r="D14" s="7">
        <v>2810000</v>
      </c>
      <c r="E14" s="7">
        <v>302000</v>
      </c>
      <c r="F14" s="7">
        <f t="shared" si="0"/>
        <v>702500</v>
      </c>
      <c r="G14" s="7">
        <f t="shared" si="1"/>
        <v>3814500</v>
      </c>
    </row>
    <row r="15" spans="1:7">
      <c r="A15" s="6" t="s">
        <v>67</v>
      </c>
      <c r="B15" s="6" t="s">
        <v>68</v>
      </c>
      <c r="C15" s="6" t="s">
        <v>52</v>
      </c>
      <c r="D15" s="7">
        <v>2980000</v>
      </c>
      <c r="E15" s="7">
        <v>347000</v>
      </c>
      <c r="F15" s="7">
        <f t="shared" si="0"/>
        <v>745000</v>
      </c>
      <c r="G15" s="7">
        <f t="shared" si="1"/>
        <v>4072000</v>
      </c>
    </row>
  </sheetData>
  <phoneticPr fontId="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3687-B6D2-481E-8B47-F7D6F37E5BC0}">
  <dimension ref="A1:K21"/>
  <sheetViews>
    <sheetView workbookViewId="0">
      <selection activeCell="A24" sqref="A24"/>
    </sheetView>
  </sheetViews>
  <sheetFormatPr defaultRowHeight="16.5"/>
  <cols>
    <col min="1" max="1" width="17.75" style="5" customWidth="1"/>
    <col min="2" max="2" width="12.5" style="5" customWidth="1"/>
    <col min="3" max="3" width="15.625" style="5" customWidth="1"/>
    <col min="4" max="8" width="12.125" style="5" customWidth="1"/>
    <col min="9" max="9" width="13.125" style="5" customWidth="1"/>
    <col min="10" max="10" width="9.75" style="5" customWidth="1"/>
    <col min="11" max="16384" width="9" style="5"/>
  </cols>
  <sheetData>
    <row r="1" spans="1:11" s="1" customFormat="1" ht="19.5" customHeight="1">
      <c r="A1" s="32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5"/>
    </row>
    <row r="2" spans="1:11" s="1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>
      <c r="A3" s="6" t="s">
        <v>70</v>
      </c>
      <c r="B3" s="6" t="s">
        <v>71</v>
      </c>
      <c r="C3" s="6" t="s">
        <v>3</v>
      </c>
      <c r="D3" s="6" t="s">
        <v>72</v>
      </c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  <c r="J3" s="6" t="s">
        <v>78</v>
      </c>
      <c r="K3" s="5"/>
    </row>
    <row r="4" spans="1:11" s="1" customFormat="1">
      <c r="A4" s="6" t="s">
        <v>79</v>
      </c>
      <c r="B4" s="6" t="s">
        <v>80</v>
      </c>
      <c r="C4" s="6" t="s">
        <v>81</v>
      </c>
      <c r="D4" s="6">
        <v>10</v>
      </c>
      <c r="E4" s="6">
        <v>20</v>
      </c>
      <c r="F4" s="6">
        <v>27.11</v>
      </c>
      <c r="G4" s="6">
        <v>39.35</v>
      </c>
      <c r="H4" s="6">
        <v>66.459999999999994</v>
      </c>
      <c r="I4" s="6">
        <v>96.46</v>
      </c>
      <c r="J4" s="6">
        <v>2</v>
      </c>
      <c r="K4" s="5"/>
    </row>
    <row r="5" spans="1:11" s="1" customFormat="1">
      <c r="A5" s="6" t="s">
        <v>79</v>
      </c>
      <c r="B5" s="6" t="s">
        <v>82</v>
      </c>
      <c r="C5" s="6" t="s">
        <v>83</v>
      </c>
      <c r="D5" s="6">
        <v>9</v>
      </c>
      <c r="E5" s="6">
        <v>19.899999999999999</v>
      </c>
      <c r="F5" s="6">
        <v>26.34</v>
      </c>
      <c r="G5" s="6">
        <v>38.31</v>
      </c>
      <c r="H5" s="6">
        <v>64.650000000000006</v>
      </c>
      <c r="I5" s="6">
        <v>93.55</v>
      </c>
      <c r="J5" s="6">
        <v>6</v>
      </c>
      <c r="K5" s="5"/>
    </row>
    <row r="6" spans="1:11" s="1" customFormat="1">
      <c r="A6" s="6" t="s">
        <v>84</v>
      </c>
      <c r="B6" s="6" t="s">
        <v>85</v>
      </c>
      <c r="C6" s="6" t="s">
        <v>86</v>
      </c>
      <c r="D6" s="6">
        <v>8</v>
      </c>
      <c r="E6" s="6">
        <v>17.5</v>
      </c>
      <c r="F6" s="6">
        <v>28.66</v>
      </c>
      <c r="G6" s="6">
        <v>35.15</v>
      </c>
      <c r="H6" s="6">
        <v>63.81</v>
      </c>
      <c r="I6" s="6">
        <v>89.31</v>
      </c>
      <c r="J6" s="6">
        <v>12</v>
      </c>
      <c r="K6" s="5"/>
    </row>
    <row r="7" spans="1:11" s="1" customFormat="1">
      <c r="A7" s="6" t="s">
        <v>84</v>
      </c>
      <c r="B7" s="6" t="s">
        <v>87</v>
      </c>
      <c r="C7" s="6" t="s">
        <v>88</v>
      </c>
      <c r="D7" s="6">
        <v>10</v>
      </c>
      <c r="E7" s="6">
        <v>15.3</v>
      </c>
      <c r="F7" s="6">
        <v>29.57</v>
      </c>
      <c r="G7" s="6">
        <v>36.090000000000003</v>
      </c>
      <c r="H7" s="6">
        <v>65.66</v>
      </c>
      <c r="I7" s="6">
        <v>90.96</v>
      </c>
      <c r="J7" s="6">
        <v>10</v>
      </c>
      <c r="K7" s="5"/>
    </row>
    <row r="8" spans="1:11" s="1" customFormat="1">
      <c r="A8" s="6" t="s">
        <v>79</v>
      </c>
      <c r="B8" s="6" t="s">
        <v>89</v>
      </c>
      <c r="C8" s="6" t="s">
        <v>90</v>
      </c>
      <c r="D8" s="6">
        <v>9</v>
      </c>
      <c r="E8" s="6">
        <v>18.399999999999999</v>
      </c>
      <c r="F8" s="6">
        <v>25.79</v>
      </c>
      <c r="G8" s="6">
        <v>34.25</v>
      </c>
      <c r="H8" s="6">
        <v>60.04</v>
      </c>
      <c r="I8" s="6">
        <v>87.44</v>
      </c>
      <c r="J8" s="6">
        <v>14</v>
      </c>
      <c r="K8" s="5"/>
    </row>
    <row r="9" spans="1:11" s="1" customFormat="1">
      <c r="A9" s="6" t="s">
        <v>91</v>
      </c>
      <c r="B9" s="6" t="s">
        <v>92</v>
      </c>
      <c r="C9" s="6" t="s">
        <v>93</v>
      </c>
      <c r="D9" s="6">
        <v>10</v>
      </c>
      <c r="E9" s="6">
        <v>18.5</v>
      </c>
      <c r="F9" s="6">
        <v>24.33</v>
      </c>
      <c r="G9" s="6">
        <v>29.21</v>
      </c>
      <c r="H9" s="6">
        <v>53.54</v>
      </c>
      <c r="I9" s="6">
        <v>82.04</v>
      </c>
      <c r="J9" s="6">
        <v>16</v>
      </c>
      <c r="K9" s="5"/>
    </row>
    <row r="10" spans="1:11" s="1" customFormat="1">
      <c r="A10" s="6" t="s">
        <v>91</v>
      </c>
      <c r="B10" s="6" t="s">
        <v>94</v>
      </c>
      <c r="C10" s="6" t="s">
        <v>95</v>
      </c>
      <c r="D10" s="6">
        <v>8</v>
      </c>
      <c r="E10" s="6">
        <v>19.600000000000001</v>
      </c>
      <c r="F10" s="6">
        <v>19.649999999999999</v>
      </c>
      <c r="G10" s="6">
        <v>40</v>
      </c>
      <c r="H10" s="6">
        <v>59.65</v>
      </c>
      <c r="I10" s="6">
        <v>87.25</v>
      </c>
      <c r="J10" s="6">
        <v>15</v>
      </c>
      <c r="K10" s="5"/>
    </row>
    <row r="11" spans="1:11" s="1" customFormat="1">
      <c r="A11" s="6" t="s">
        <v>79</v>
      </c>
      <c r="B11" s="6" t="s">
        <v>96</v>
      </c>
      <c r="C11" s="6" t="s">
        <v>97</v>
      </c>
      <c r="D11" s="6">
        <v>7</v>
      </c>
      <c r="E11" s="6">
        <v>20</v>
      </c>
      <c r="F11" s="6">
        <v>25.12</v>
      </c>
      <c r="G11" s="6">
        <v>40</v>
      </c>
      <c r="H11" s="6">
        <v>65.12</v>
      </c>
      <c r="I11" s="6">
        <v>92.12</v>
      </c>
      <c r="J11" s="6">
        <v>8</v>
      </c>
      <c r="K11" s="5"/>
    </row>
    <row r="12" spans="1:11" s="1" customFormat="1">
      <c r="A12" s="6" t="s">
        <v>84</v>
      </c>
      <c r="B12" s="6" t="s">
        <v>98</v>
      </c>
      <c r="C12" s="6" t="s">
        <v>99</v>
      </c>
      <c r="D12" s="6">
        <v>9</v>
      </c>
      <c r="E12" s="6">
        <v>19.8</v>
      </c>
      <c r="F12" s="6">
        <v>26.82</v>
      </c>
      <c r="G12" s="6">
        <v>36.36</v>
      </c>
      <c r="H12" s="6">
        <v>63.18</v>
      </c>
      <c r="I12" s="6">
        <v>91.98</v>
      </c>
      <c r="J12" s="6">
        <v>9</v>
      </c>
      <c r="K12" s="5"/>
    </row>
    <row r="13" spans="1:11" s="1" customFormat="1">
      <c r="A13" s="6" t="s">
        <v>84</v>
      </c>
      <c r="B13" s="6" t="s">
        <v>100</v>
      </c>
      <c r="C13" s="6" t="s">
        <v>101</v>
      </c>
      <c r="D13" s="6">
        <v>10</v>
      </c>
      <c r="E13" s="6">
        <v>20</v>
      </c>
      <c r="F13" s="6">
        <v>27.78</v>
      </c>
      <c r="G13" s="6">
        <v>36.549999999999997</v>
      </c>
      <c r="H13" s="6">
        <v>64.33</v>
      </c>
      <c r="I13" s="6">
        <v>94.33</v>
      </c>
      <c r="J13" s="6">
        <v>5</v>
      </c>
      <c r="K13" s="5"/>
    </row>
    <row r="14" spans="1:11" s="1" customFormat="1">
      <c r="A14" s="6" t="s">
        <v>91</v>
      </c>
      <c r="B14" s="6" t="s">
        <v>102</v>
      </c>
      <c r="C14" s="6" t="s">
        <v>103</v>
      </c>
      <c r="D14" s="6">
        <v>10</v>
      </c>
      <c r="E14" s="6">
        <v>19.2</v>
      </c>
      <c r="F14" s="6">
        <v>29.02</v>
      </c>
      <c r="G14" s="6">
        <v>29.45</v>
      </c>
      <c r="H14" s="6">
        <v>58.47</v>
      </c>
      <c r="I14" s="6">
        <v>87.67</v>
      </c>
      <c r="J14" s="6">
        <v>13</v>
      </c>
      <c r="K14" s="5"/>
    </row>
    <row r="15" spans="1:11" s="1" customFormat="1">
      <c r="A15" s="6" t="s">
        <v>91</v>
      </c>
      <c r="B15" s="6" t="s">
        <v>104</v>
      </c>
      <c r="C15" s="6" t="s">
        <v>105</v>
      </c>
      <c r="D15" s="6">
        <v>10</v>
      </c>
      <c r="E15" s="6">
        <v>19.100000000000001</v>
      </c>
      <c r="F15" s="6">
        <v>26.55</v>
      </c>
      <c r="G15" s="6">
        <v>24.36</v>
      </c>
      <c r="H15" s="6">
        <v>50.91</v>
      </c>
      <c r="I15" s="6">
        <v>80.010000000000005</v>
      </c>
      <c r="J15" s="6">
        <v>18</v>
      </c>
      <c r="K15" s="5"/>
    </row>
    <row r="16" spans="1:11" s="1" customFormat="1">
      <c r="A16" s="6" t="s">
        <v>91</v>
      </c>
      <c r="B16" s="6" t="s">
        <v>106</v>
      </c>
      <c r="C16" s="6" t="s">
        <v>107</v>
      </c>
      <c r="D16" s="6">
        <v>10</v>
      </c>
      <c r="E16" s="6">
        <v>18.8</v>
      </c>
      <c r="F16" s="6">
        <v>25.36</v>
      </c>
      <c r="G16" s="6">
        <v>26.88</v>
      </c>
      <c r="H16" s="6">
        <v>52.24</v>
      </c>
      <c r="I16" s="6">
        <v>81.040000000000006</v>
      </c>
      <c r="J16" s="6">
        <v>17</v>
      </c>
      <c r="K16" s="5"/>
    </row>
    <row r="17" spans="1:11" s="1" customFormat="1">
      <c r="A17" s="6" t="s">
        <v>91</v>
      </c>
      <c r="B17" s="6" t="s">
        <v>108</v>
      </c>
      <c r="C17" s="6" t="s">
        <v>109</v>
      </c>
      <c r="D17" s="6">
        <v>9</v>
      </c>
      <c r="E17" s="6">
        <v>17.399999999999999</v>
      </c>
      <c r="F17" s="6">
        <v>30</v>
      </c>
      <c r="G17" s="6">
        <v>36.39</v>
      </c>
      <c r="H17" s="6">
        <v>66.39</v>
      </c>
      <c r="I17" s="6">
        <v>92.79</v>
      </c>
      <c r="J17" s="6">
        <v>7</v>
      </c>
      <c r="K17" s="5"/>
    </row>
    <row r="18" spans="1:11" s="1" customFormat="1">
      <c r="A18" s="6" t="s">
        <v>84</v>
      </c>
      <c r="B18" s="6" t="s">
        <v>110</v>
      </c>
      <c r="C18" s="6" t="s">
        <v>111</v>
      </c>
      <c r="D18" s="6">
        <v>8</v>
      </c>
      <c r="E18" s="6">
        <v>16.3</v>
      </c>
      <c r="F18" s="6">
        <v>27.34</v>
      </c>
      <c r="G18" s="6">
        <v>39.25</v>
      </c>
      <c r="H18" s="6">
        <v>66.59</v>
      </c>
      <c r="I18" s="6">
        <v>90.89</v>
      </c>
      <c r="J18" s="6">
        <v>11</v>
      </c>
      <c r="K18" s="5"/>
    </row>
    <row r="19" spans="1:11" s="1" customFormat="1">
      <c r="A19" s="6" t="s">
        <v>84</v>
      </c>
      <c r="B19" s="6" t="s">
        <v>112</v>
      </c>
      <c r="C19" s="6" t="s">
        <v>113</v>
      </c>
      <c r="D19" s="6">
        <v>9</v>
      </c>
      <c r="E19" s="6">
        <v>20</v>
      </c>
      <c r="F19" s="6">
        <v>30</v>
      </c>
      <c r="G19" s="6">
        <v>37.14</v>
      </c>
      <c r="H19" s="6">
        <v>67.14</v>
      </c>
      <c r="I19" s="6">
        <v>96.14</v>
      </c>
      <c r="J19" s="6">
        <v>4</v>
      </c>
      <c r="K19" s="5"/>
    </row>
    <row r="20" spans="1:11">
      <c r="A20" s="6" t="s">
        <v>79</v>
      </c>
      <c r="B20" s="6" t="s">
        <v>114</v>
      </c>
      <c r="C20" s="6" t="s">
        <v>115</v>
      </c>
      <c r="D20" s="6">
        <v>9</v>
      </c>
      <c r="E20" s="6">
        <v>20</v>
      </c>
      <c r="F20" s="6">
        <v>29.87</v>
      </c>
      <c r="G20" s="6">
        <v>38.78</v>
      </c>
      <c r="H20" s="6">
        <v>68.650000000000006</v>
      </c>
      <c r="I20" s="6">
        <v>97.65</v>
      </c>
      <c r="J20" s="6">
        <v>1</v>
      </c>
    </row>
    <row r="21" spans="1:11">
      <c r="A21" s="6" t="s">
        <v>79</v>
      </c>
      <c r="B21" s="6" t="s">
        <v>116</v>
      </c>
      <c r="C21" s="6" t="s">
        <v>117</v>
      </c>
      <c r="D21" s="6">
        <v>9</v>
      </c>
      <c r="E21" s="6">
        <v>19.899999999999999</v>
      </c>
      <c r="F21" s="6">
        <v>28.05</v>
      </c>
      <c r="G21" s="6">
        <v>39.29</v>
      </c>
      <c r="H21" s="6">
        <v>67.34</v>
      </c>
      <c r="I21" s="6">
        <v>96.24</v>
      </c>
      <c r="J21" s="6">
        <v>3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F0FB-BD06-4B98-874F-2806CD2EAC2D}">
  <dimension ref="A1:H9"/>
  <sheetViews>
    <sheetView workbookViewId="0">
      <selection activeCell="J18" sqref="J18"/>
    </sheetView>
  </sheetViews>
  <sheetFormatPr defaultRowHeight="16.5"/>
  <cols>
    <col min="1" max="3" width="9" style="10"/>
    <col min="4" max="4" width="12" style="10" customWidth="1"/>
    <col min="5" max="5" width="10.625" style="10" customWidth="1"/>
    <col min="6" max="6" width="12.125" style="10" customWidth="1"/>
    <col min="7" max="16384" width="9" style="10"/>
  </cols>
  <sheetData>
    <row r="1" spans="1:8" s="1" customFormat="1" ht="18" customHeight="1">
      <c r="A1" s="33" t="s">
        <v>118</v>
      </c>
      <c r="B1" s="33"/>
      <c r="C1" s="33"/>
      <c r="D1" s="33"/>
      <c r="E1" s="33"/>
      <c r="F1" s="33"/>
    </row>
    <row r="2" spans="1:8" s="1" customFormat="1">
      <c r="A2" s="3" t="s">
        <v>119</v>
      </c>
      <c r="B2" s="3" t="s">
        <v>120</v>
      </c>
      <c r="C2" s="3" t="s">
        <v>121</v>
      </c>
      <c r="D2" s="3" t="s">
        <v>122</v>
      </c>
      <c r="E2" s="3" t="s">
        <v>123</v>
      </c>
      <c r="F2" s="3" t="s">
        <v>124</v>
      </c>
    </row>
    <row r="3" spans="1:8" s="1" customFormat="1">
      <c r="A3" s="3" t="s">
        <v>125</v>
      </c>
      <c r="B3" s="3">
        <v>15</v>
      </c>
      <c r="C3" s="3">
        <v>22</v>
      </c>
      <c r="D3" s="8">
        <f t="shared" ref="D3:D9" si="0">B3*35000</f>
        <v>525000</v>
      </c>
      <c r="E3" s="8">
        <f>D3*5%</f>
        <v>26250</v>
      </c>
      <c r="F3" s="8">
        <f t="shared" ref="F3:F9" si="1">D3-E3</f>
        <v>498750</v>
      </c>
    </row>
    <row r="4" spans="1:8" s="1" customFormat="1">
      <c r="A4" s="3" t="s">
        <v>126</v>
      </c>
      <c r="B4" s="3">
        <v>11</v>
      </c>
      <c r="C4" s="3">
        <v>11</v>
      </c>
      <c r="D4" s="8">
        <f t="shared" si="0"/>
        <v>385000</v>
      </c>
      <c r="E4" s="8">
        <f>D4*5%</f>
        <v>19250</v>
      </c>
      <c r="F4" s="8">
        <f t="shared" si="1"/>
        <v>365750</v>
      </c>
    </row>
    <row r="5" spans="1:8" s="1" customFormat="1">
      <c r="A5" s="3" t="s">
        <v>127</v>
      </c>
      <c r="B5" s="3">
        <v>32</v>
      </c>
      <c r="C5" s="3">
        <v>14</v>
      </c>
      <c r="D5" s="8">
        <f t="shared" si="0"/>
        <v>1120000</v>
      </c>
      <c r="E5" s="8">
        <f>D5*10%</f>
        <v>112000</v>
      </c>
      <c r="F5" s="8">
        <f t="shared" si="1"/>
        <v>1008000</v>
      </c>
    </row>
    <row r="6" spans="1:8" s="1" customFormat="1">
      <c r="A6" s="3" t="s">
        <v>128</v>
      </c>
      <c r="B6" s="3">
        <v>4</v>
      </c>
      <c r="C6" s="3">
        <v>2</v>
      </c>
      <c r="D6" s="8">
        <f t="shared" si="0"/>
        <v>140000</v>
      </c>
      <c r="E6" s="8">
        <f>D6*5%</f>
        <v>7000</v>
      </c>
      <c r="F6" s="8">
        <f t="shared" si="1"/>
        <v>133000</v>
      </c>
    </row>
    <row r="7" spans="1:8" s="1" customFormat="1">
      <c r="A7" s="3" t="s">
        <v>129</v>
      </c>
      <c r="B7" s="3">
        <v>15</v>
      </c>
      <c r="C7" s="3">
        <v>24</v>
      </c>
      <c r="D7" s="8">
        <f t="shared" si="0"/>
        <v>525000</v>
      </c>
      <c r="E7" s="8">
        <f>D7*5%</f>
        <v>26250</v>
      </c>
      <c r="F7" s="8">
        <f t="shared" si="1"/>
        <v>498750</v>
      </c>
    </row>
    <row r="8" spans="1:8" s="1" customFormat="1">
      <c r="A8" s="3" t="s">
        <v>130</v>
      </c>
      <c r="B8" s="3">
        <v>35</v>
      </c>
      <c r="C8" s="3">
        <v>36</v>
      </c>
      <c r="D8" s="8">
        <f t="shared" si="0"/>
        <v>1225000</v>
      </c>
      <c r="E8" s="8">
        <f>D8*10%</f>
        <v>122500</v>
      </c>
      <c r="F8" s="8">
        <f t="shared" si="1"/>
        <v>1102500</v>
      </c>
      <c r="H8" s="9"/>
    </row>
    <row r="9" spans="1:8" s="1" customFormat="1">
      <c r="A9" s="3" t="s">
        <v>131</v>
      </c>
      <c r="B9" s="3">
        <v>14</v>
      </c>
      <c r="C9" s="3">
        <v>15</v>
      </c>
      <c r="D9" s="8">
        <f t="shared" si="0"/>
        <v>490000</v>
      </c>
      <c r="E9" s="8">
        <f>D9*5%</f>
        <v>24500</v>
      </c>
      <c r="F9" s="8">
        <f t="shared" si="1"/>
        <v>465500</v>
      </c>
      <c r="H9" s="9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9170-A852-48F5-8FB3-CA188BCF5D7E}">
  <dimension ref="A1:G30"/>
  <sheetViews>
    <sheetView workbookViewId="0">
      <selection activeCell="G27" sqref="G27"/>
    </sheetView>
  </sheetViews>
  <sheetFormatPr defaultRowHeight="16.5"/>
  <cols>
    <col min="1" max="1" width="9" style="10"/>
    <col min="2" max="3" width="11" style="10" customWidth="1"/>
    <col min="4" max="16384" width="9" style="10"/>
  </cols>
  <sheetData>
    <row r="1" spans="1:7" s="1" customFormat="1" ht="20.25">
      <c r="A1" s="31" t="s">
        <v>132</v>
      </c>
      <c r="B1" s="31"/>
      <c r="C1" s="31"/>
      <c r="D1" s="31"/>
      <c r="E1" s="31"/>
      <c r="F1" s="31"/>
      <c r="G1" s="31"/>
    </row>
    <row r="2" spans="1:7" s="1" customFormat="1">
      <c r="G2" s="12"/>
    </row>
    <row r="3" spans="1:7" s="1" customFormat="1">
      <c r="A3" s="3" t="s">
        <v>133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3" t="s">
        <v>139</v>
      </c>
    </row>
    <row r="4" spans="1:7" s="1" customFormat="1">
      <c r="A4" s="3" t="s">
        <v>140</v>
      </c>
      <c r="B4" s="13">
        <v>500</v>
      </c>
      <c r="C4" s="13">
        <v>2000</v>
      </c>
      <c r="D4" s="13">
        <v>1500</v>
      </c>
      <c r="E4" s="13">
        <v>80</v>
      </c>
      <c r="F4" s="13">
        <v>100</v>
      </c>
      <c r="G4" s="13">
        <f t="shared" ref="G4:G11" si="0">D4+F4</f>
        <v>1600</v>
      </c>
    </row>
    <row r="5" spans="1:7" s="1" customFormat="1">
      <c r="A5" s="3" t="s">
        <v>141</v>
      </c>
      <c r="B5" s="13">
        <v>150</v>
      </c>
      <c r="C5" s="13">
        <v>4000</v>
      </c>
      <c r="D5" s="13">
        <v>3500</v>
      </c>
      <c r="E5" s="13">
        <v>200</v>
      </c>
      <c r="F5" s="13">
        <v>150</v>
      </c>
      <c r="G5" s="13">
        <f t="shared" si="0"/>
        <v>3650</v>
      </c>
    </row>
    <row r="6" spans="1:7" s="1" customFormat="1">
      <c r="A6" s="3" t="s">
        <v>142</v>
      </c>
      <c r="B6" s="13">
        <v>10</v>
      </c>
      <c r="C6" s="13">
        <v>5000</v>
      </c>
      <c r="D6" s="13">
        <v>5000</v>
      </c>
      <c r="E6" s="13">
        <v>550</v>
      </c>
      <c r="F6" s="13">
        <v>200</v>
      </c>
      <c r="G6" s="13">
        <f t="shared" si="0"/>
        <v>5200</v>
      </c>
    </row>
    <row r="7" spans="1:7" s="1" customFormat="1">
      <c r="A7" s="3" t="s">
        <v>143</v>
      </c>
      <c r="B7" s="13">
        <v>200</v>
      </c>
      <c r="C7" s="13">
        <v>3500</v>
      </c>
      <c r="D7" s="13">
        <v>3000</v>
      </c>
      <c r="E7" s="13">
        <v>60</v>
      </c>
      <c r="F7" s="13">
        <v>50</v>
      </c>
      <c r="G7" s="13">
        <f t="shared" si="0"/>
        <v>3050</v>
      </c>
    </row>
    <row r="8" spans="1:7" s="1" customFormat="1">
      <c r="A8" s="3" t="s">
        <v>144</v>
      </c>
      <c r="B8" s="13">
        <v>150</v>
      </c>
      <c r="C8" s="13">
        <v>4000</v>
      </c>
      <c r="D8" s="13">
        <v>4500</v>
      </c>
      <c r="E8" s="13">
        <v>250</v>
      </c>
      <c r="F8" s="13">
        <v>80</v>
      </c>
      <c r="G8" s="13">
        <f t="shared" si="0"/>
        <v>4580</v>
      </c>
    </row>
    <row r="9" spans="1:7" s="1" customFormat="1">
      <c r="A9" s="3" t="s">
        <v>145</v>
      </c>
      <c r="B9" s="13">
        <v>30</v>
      </c>
      <c r="C9" s="13">
        <v>2000</v>
      </c>
      <c r="D9" s="13">
        <v>3000</v>
      </c>
      <c r="E9" s="13">
        <v>700</v>
      </c>
      <c r="F9" s="13">
        <v>70</v>
      </c>
      <c r="G9" s="13">
        <f t="shared" si="0"/>
        <v>3070</v>
      </c>
    </row>
    <row r="10" spans="1:7" s="1" customFormat="1">
      <c r="A10" s="3" t="s">
        <v>146</v>
      </c>
      <c r="B10" s="13">
        <v>10</v>
      </c>
      <c r="C10" s="13">
        <v>4500</v>
      </c>
      <c r="D10" s="13">
        <v>5000</v>
      </c>
      <c r="E10" s="13">
        <v>1200</v>
      </c>
      <c r="F10" s="13">
        <v>120</v>
      </c>
      <c r="G10" s="13">
        <f t="shared" si="0"/>
        <v>5120</v>
      </c>
    </row>
    <row r="11" spans="1:7" s="1" customFormat="1">
      <c r="A11" s="3" t="s">
        <v>147</v>
      </c>
      <c r="B11" s="13">
        <v>6</v>
      </c>
      <c r="C11" s="13">
        <v>5600</v>
      </c>
      <c r="D11" s="13">
        <v>6000</v>
      </c>
      <c r="E11" s="13">
        <v>1300</v>
      </c>
      <c r="F11" s="13">
        <v>250</v>
      </c>
      <c r="G11" s="13">
        <f t="shared" si="0"/>
        <v>6250</v>
      </c>
    </row>
    <row r="12" spans="1:7" s="1" customFormat="1"/>
    <row r="13" spans="1:7" s="1" customFormat="1" ht="20.25">
      <c r="A13" s="31" t="s">
        <v>148</v>
      </c>
      <c r="B13" s="31"/>
      <c r="C13" s="31"/>
      <c r="D13" s="31"/>
      <c r="E13" s="31"/>
      <c r="F13" s="31"/>
      <c r="G13" s="31"/>
    </row>
    <row r="14" spans="1:7" s="1" customFormat="1">
      <c r="G14" s="12"/>
    </row>
    <row r="15" spans="1:7" s="1" customFormat="1">
      <c r="A15" s="3" t="s">
        <v>133</v>
      </c>
      <c r="B15" s="3" t="s">
        <v>134</v>
      </c>
      <c r="C15" s="3" t="s">
        <v>135</v>
      </c>
      <c r="D15" s="3" t="s">
        <v>136</v>
      </c>
      <c r="E15" s="3" t="s">
        <v>137</v>
      </c>
      <c r="F15" s="3" t="s">
        <v>138</v>
      </c>
      <c r="G15" s="3" t="s">
        <v>139</v>
      </c>
    </row>
    <row r="16" spans="1:7" s="1" customFormat="1">
      <c r="A16" s="3" t="s">
        <v>147</v>
      </c>
      <c r="B16" s="13">
        <v>500</v>
      </c>
      <c r="C16" s="13">
        <v>2500</v>
      </c>
      <c r="D16" s="13">
        <v>2000</v>
      </c>
      <c r="E16" s="13">
        <v>50</v>
      </c>
      <c r="F16" s="13">
        <v>80</v>
      </c>
      <c r="G16" s="13">
        <f t="shared" ref="G16:G23" si="1">D16+F16</f>
        <v>2080</v>
      </c>
    </row>
    <row r="17" spans="1:7" s="1" customFormat="1">
      <c r="A17" s="3" t="s">
        <v>143</v>
      </c>
      <c r="B17" s="13">
        <v>150</v>
      </c>
      <c r="C17" s="13">
        <v>3800</v>
      </c>
      <c r="D17" s="13">
        <v>3800</v>
      </c>
      <c r="E17" s="13">
        <v>180</v>
      </c>
      <c r="F17" s="13">
        <v>120</v>
      </c>
      <c r="G17" s="13">
        <f t="shared" si="1"/>
        <v>3920</v>
      </c>
    </row>
    <row r="18" spans="1:7" s="1" customFormat="1">
      <c r="A18" s="3" t="s">
        <v>142</v>
      </c>
      <c r="B18" s="13">
        <v>10</v>
      </c>
      <c r="C18" s="13">
        <v>3000</v>
      </c>
      <c r="D18" s="13">
        <v>3000</v>
      </c>
      <c r="E18" s="13">
        <v>500</v>
      </c>
      <c r="F18" s="13">
        <v>220</v>
      </c>
      <c r="G18" s="13">
        <f t="shared" si="1"/>
        <v>3220</v>
      </c>
    </row>
    <row r="19" spans="1:7" s="1" customFormat="1">
      <c r="A19" s="3" t="s">
        <v>149</v>
      </c>
      <c r="B19" s="13">
        <v>200</v>
      </c>
      <c r="C19" s="13">
        <v>6000</v>
      </c>
      <c r="D19" s="13">
        <v>5000</v>
      </c>
      <c r="E19" s="13">
        <v>80</v>
      </c>
      <c r="F19" s="13">
        <v>60</v>
      </c>
      <c r="G19" s="13">
        <f t="shared" si="1"/>
        <v>5060</v>
      </c>
    </row>
    <row r="20" spans="1:7" s="1" customFormat="1">
      <c r="A20" s="3" t="s">
        <v>150</v>
      </c>
      <c r="B20" s="13">
        <v>150</v>
      </c>
      <c r="C20" s="13">
        <v>4500</v>
      </c>
      <c r="D20" s="13">
        <v>4500</v>
      </c>
      <c r="E20" s="13">
        <v>300</v>
      </c>
      <c r="F20" s="13">
        <v>90</v>
      </c>
      <c r="G20" s="13">
        <f t="shared" si="1"/>
        <v>4590</v>
      </c>
    </row>
    <row r="21" spans="1:7" s="1" customFormat="1">
      <c r="A21" s="3" t="s">
        <v>145</v>
      </c>
      <c r="B21" s="13">
        <v>30</v>
      </c>
      <c r="C21" s="13">
        <v>3200</v>
      </c>
      <c r="D21" s="13">
        <v>3000</v>
      </c>
      <c r="E21" s="13">
        <v>500</v>
      </c>
      <c r="F21" s="13">
        <v>80</v>
      </c>
      <c r="G21" s="13">
        <f t="shared" si="1"/>
        <v>3080</v>
      </c>
    </row>
    <row r="22" spans="1:7" s="1" customFormat="1">
      <c r="A22" s="3" t="s">
        <v>146</v>
      </c>
      <c r="B22" s="13">
        <v>10</v>
      </c>
      <c r="C22" s="13">
        <v>4000</v>
      </c>
      <c r="D22" s="13">
        <v>4800</v>
      </c>
      <c r="E22" s="13">
        <v>1000</v>
      </c>
      <c r="F22" s="13">
        <v>130</v>
      </c>
      <c r="G22" s="13">
        <f t="shared" si="1"/>
        <v>4930</v>
      </c>
    </row>
    <row r="23" spans="1:7" s="1" customFormat="1">
      <c r="A23" s="3" t="s">
        <v>144</v>
      </c>
      <c r="B23" s="13">
        <v>6</v>
      </c>
      <c r="C23" s="13">
        <v>5900</v>
      </c>
      <c r="D23" s="13">
        <v>5500</v>
      </c>
      <c r="E23" s="13">
        <v>1100</v>
      </c>
      <c r="F23" s="13">
        <v>260</v>
      </c>
      <c r="G23" s="13">
        <f t="shared" si="1"/>
        <v>5760</v>
      </c>
    </row>
    <row r="24" spans="1:7" s="1" customFormat="1"/>
    <row r="25" spans="1:7" s="1" customFormat="1" ht="20.25">
      <c r="A25" s="31" t="s">
        <v>151</v>
      </c>
      <c r="B25" s="31"/>
      <c r="C25" s="31"/>
      <c r="D25" s="31"/>
      <c r="E25" s="31"/>
      <c r="F25" s="11"/>
      <c r="G25" s="11"/>
    </row>
    <row r="26" spans="1:7" s="1" customFormat="1">
      <c r="A26" s="3" t="s">
        <v>133</v>
      </c>
      <c r="B26" s="3" t="s">
        <v>135</v>
      </c>
      <c r="C26" s="3" t="s">
        <v>137</v>
      </c>
      <c r="D26" s="3" t="s">
        <v>138</v>
      </c>
      <c r="E26" s="3" t="s">
        <v>139</v>
      </c>
      <c r="F26" s="12"/>
      <c r="G26" s="12"/>
    </row>
    <row r="27" spans="1:7" s="1" customFormat="1">
      <c r="A27" s="3" t="s">
        <v>142</v>
      </c>
      <c r="B27" s="14"/>
      <c r="C27" s="14"/>
      <c r="D27" s="14"/>
      <c r="E27" s="14"/>
    </row>
    <row r="28" spans="1:7" s="1" customFormat="1">
      <c r="A28" s="3" t="s">
        <v>141</v>
      </c>
      <c r="B28" s="14"/>
      <c r="C28" s="14"/>
      <c r="D28" s="14"/>
      <c r="E28" s="14"/>
    </row>
    <row r="29" spans="1:7" s="1" customFormat="1">
      <c r="A29" s="3" t="s">
        <v>140</v>
      </c>
      <c r="B29" s="14"/>
      <c r="C29" s="14"/>
      <c r="D29" s="14"/>
      <c r="E29" s="14"/>
    </row>
    <row r="30" spans="1:7" s="1" customFormat="1">
      <c r="A30" s="3" t="s">
        <v>145</v>
      </c>
      <c r="B30" s="14"/>
      <c r="C30" s="14"/>
      <c r="D30" s="14"/>
      <c r="E30" s="14"/>
    </row>
  </sheetData>
  <dataConsolidate topLabels="1"/>
  <mergeCells count="3">
    <mergeCell ref="A1:G1"/>
    <mergeCell ref="A13:G13"/>
    <mergeCell ref="A25:E2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811DF-36CE-4493-BEE7-1F638968C070}">
  <dimension ref="A1:D9"/>
  <sheetViews>
    <sheetView workbookViewId="0">
      <selection activeCell="P9" sqref="P9"/>
    </sheetView>
  </sheetViews>
  <sheetFormatPr defaultRowHeight="16.5"/>
  <cols>
    <col min="1" max="1" width="9" style="10"/>
    <col min="2" max="2" width="12.375" style="10" bestFit="1" customWidth="1"/>
    <col min="3" max="3" width="10.625" style="10" bestFit="1" customWidth="1"/>
    <col min="4" max="5" width="9" style="10"/>
    <col min="6" max="6" width="11.125" style="10" bestFit="1" customWidth="1"/>
    <col min="7" max="16384" width="9" style="10"/>
  </cols>
  <sheetData>
    <row r="1" spans="1:4" s="16" customFormat="1">
      <c r="A1" s="15"/>
      <c r="B1" s="15"/>
      <c r="C1" s="15"/>
      <c r="D1" s="15"/>
    </row>
    <row r="2" spans="1:4" s="16" customFormat="1">
      <c r="A2" s="15"/>
      <c r="B2" s="34" t="s">
        <v>152</v>
      </c>
      <c r="C2" s="35"/>
      <c r="D2" s="15"/>
    </row>
    <row r="3" spans="1:4" s="16" customFormat="1">
      <c r="A3" s="15"/>
      <c r="B3" s="17"/>
      <c r="C3" s="17"/>
      <c r="D3" s="15"/>
    </row>
    <row r="4" spans="1:4" s="16" customFormat="1">
      <c r="A4" s="15"/>
      <c r="B4" s="18" t="s">
        <v>153</v>
      </c>
      <c r="C4" s="19">
        <v>250000</v>
      </c>
      <c r="D4" s="15"/>
    </row>
    <row r="5" spans="1:4" s="16" customFormat="1">
      <c r="A5" s="15"/>
      <c r="B5" s="18" t="s">
        <v>154</v>
      </c>
      <c r="C5" s="20">
        <v>0.1075</v>
      </c>
      <c r="D5" s="15"/>
    </row>
    <row r="6" spans="1:4" s="16" customFormat="1">
      <c r="A6" s="15"/>
      <c r="B6" s="18" t="s">
        <v>155</v>
      </c>
      <c r="C6" s="21">
        <v>2</v>
      </c>
      <c r="D6" s="15"/>
    </row>
    <row r="7" spans="1:4" s="16" customFormat="1">
      <c r="A7" s="15"/>
      <c r="B7" s="18" t="s">
        <v>156</v>
      </c>
      <c r="C7" s="22">
        <f>FV($C$5/12,$C$6*12,-$C$4,0)</f>
        <v>6660712.6162617523</v>
      </c>
      <c r="D7" s="15"/>
    </row>
    <row r="8" spans="1:4" s="16" customFormat="1">
      <c r="A8" s="15"/>
      <c r="B8" s="15"/>
      <c r="C8" s="15"/>
      <c r="D8" s="15"/>
    </row>
    <row r="9" spans="1:4" s="16" customFormat="1"/>
  </sheetData>
  <mergeCells count="1">
    <mergeCell ref="B2:C2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543E-BCDE-49C0-8C53-B61944CF35F4}">
  <dimension ref="A1:E15"/>
  <sheetViews>
    <sheetView workbookViewId="0">
      <selection activeCell="B14" sqref="B14"/>
    </sheetView>
  </sheetViews>
  <sheetFormatPr defaultRowHeight="16.5"/>
  <cols>
    <col min="1" max="1" width="5.625" style="10" customWidth="1"/>
    <col min="2" max="16384" width="9" style="10"/>
  </cols>
  <sheetData>
    <row r="1" spans="1:5" s="16" customFormat="1">
      <c r="A1" s="23" t="s">
        <v>157</v>
      </c>
    </row>
    <row r="2" spans="1:5" s="16" customFormat="1">
      <c r="A2" s="24" t="s">
        <v>158</v>
      </c>
      <c r="B2" s="24">
        <v>90</v>
      </c>
    </row>
    <row r="3" spans="1:5" s="16" customFormat="1">
      <c r="A3" s="24" t="s">
        <v>159</v>
      </c>
      <c r="B3" s="24">
        <v>80</v>
      </c>
    </row>
    <row r="4" spans="1:5" s="16" customFormat="1">
      <c r="A4" s="24" t="s">
        <v>160</v>
      </c>
      <c r="B4" s="24">
        <v>70</v>
      </c>
    </row>
    <row r="5" spans="1:5" s="16" customFormat="1">
      <c r="A5" s="24" t="s">
        <v>0</v>
      </c>
      <c r="B5" s="24">
        <f>SUM(B2,B3,B4)</f>
        <v>240</v>
      </c>
    </row>
    <row r="6" spans="1:5" s="16" customFormat="1"/>
    <row r="7" spans="1:5" s="16" customFormat="1">
      <c r="A7" s="23" t="s">
        <v>161</v>
      </c>
    </row>
    <row r="8" spans="1:5" s="16" customFormat="1"/>
    <row r="9" spans="1:5" s="16" customFormat="1">
      <c r="C9" s="16" t="s">
        <v>160</v>
      </c>
    </row>
    <row r="10" spans="1:5" s="16" customFormat="1">
      <c r="B10" s="24"/>
      <c r="C10" s="24">
        <v>80</v>
      </c>
      <c r="D10" s="24">
        <v>90</v>
      </c>
      <c r="E10" s="24">
        <v>100</v>
      </c>
    </row>
    <row r="11" spans="1:5" s="16" customFormat="1">
      <c r="A11" s="16" t="s">
        <v>159</v>
      </c>
      <c r="B11" s="24">
        <v>90</v>
      </c>
      <c r="C11" s="24"/>
      <c r="D11" s="24"/>
      <c r="E11" s="24"/>
    </row>
    <row r="12" spans="1:5" s="16" customFormat="1">
      <c r="B12" s="24">
        <v>100</v>
      </c>
      <c r="C12" s="24"/>
      <c r="D12" s="24"/>
      <c r="E12" s="24"/>
    </row>
    <row r="13" spans="1:5" s="16" customFormat="1"/>
    <row r="14" spans="1:5" s="16" customFormat="1"/>
    <row r="15" spans="1:5" s="16" customFormat="1"/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8F9E-EC33-42D9-99B1-FDBDCA6F27DF}">
  <dimension ref="A1:E7"/>
  <sheetViews>
    <sheetView workbookViewId="0">
      <selection activeCell="I8" sqref="I8"/>
    </sheetView>
  </sheetViews>
  <sheetFormatPr defaultRowHeight="16.5"/>
  <cols>
    <col min="1" max="1" width="12.75" style="10" bestFit="1" customWidth="1"/>
    <col min="2" max="2" width="11.75" style="10" customWidth="1"/>
    <col min="3" max="3" width="2" style="10" customWidth="1"/>
    <col min="4" max="4" width="9.25" style="10" bestFit="1" customWidth="1"/>
    <col min="5" max="5" width="9.375" style="10" customWidth="1"/>
    <col min="6" max="16384" width="9" style="10"/>
  </cols>
  <sheetData>
    <row r="1" spans="1:5" s="16" customFormat="1">
      <c r="A1" s="36" t="s">
        <v>162</v>
      </c>
      <c r="B1" s="36"/>
    </row>
    <row r="2" spans="1:5" s="16" customFormat="1">
      <c r="A2" s="25" t="s">
        <v>163</v>
      </c>
      <c r="B2" s="26">
        <v>1000000</v>
      </c>
      <c r="D2" s="27" t="s">
        <v>164</v>
      </c>
      <c r="E2" s="28">
        <f>ROUND(PMT(B4/12,B3*12, -B2),-3)</f>
        <v>44000</v>
      </c>
    </row>
    <row r="3" spans="1:5" s="16" customFormat="1">
      <c r="A3" s="25" t="s">
        <v>165</v>
      </c>
      <c r="B3" s="26">
        <v>2</v>
      </c>
    </row>
    <row r="4" spans="1:5" s="16" customFormat="1">
      <c r="A4" s="25" t="s">
        <v>166</v>
      </c>
      <c r="B4" s="29">
        <v>0.06</v>
      </c>
    </row>
    <row r="5" spans="1:5" s="16" customFormat="1"/>
    <row r="6" spans="1:5" s="16" customFormat="1"/>
    <row r="7" spans="1:5" s="16" customFormat="1"/>
  </sheetData>
  <mergeCells count="1">
    <mergeCell ref="A1:B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5787-9380-44D2-B3EE-26232EEB3A11}">
  <dimension ref="A1:H15"/>
  <sheetViews>
    <sheetView workbookViewId="0">
      <selection activeCell="K24" sqref="K24"/>
    </sheetView>
  </sheetViews>
  <sheetFormatPr defaultRowHeight="16.5"/>
  <cols>
    <col min="1" max="1" width="7.375" style="10" bestFit="1" customWidth="1"/>
    <col min="2" max="2" width="5.5" style="10" bestFit="1" customWidth="1"/>
    <col min="3" max="3" width="13" style="10" bestFit="1" customWidth="1"/>
    <col min="4" max="5" width="11.125" style="10" bestFit="1" customWidth="1"/>
    <col min="6" max="6" width="13" style="10" bestFit="1" customWidth="1"/>
    <col min="7" max="16384" width="9" style="10"/>
  </cols>
  <sheetData>
    <row r="1" spans="1:8" s="1" customFormat="1" ht="21" customHeight="1">
      <c r="A1" s="31" t="s">
        <v>167</v>
      </c>
      <c r="B1" s="31"/>
      <c r="C1" s="31"/>
      <c r="D1" s="31"/>
      <c r="E1" s="31"/>
      <c r="F1" s="31"/>
    </row>
    <row r="2" spans="1:8" s="1" customFormat="1" ht="15" customHeight="1">
      <c r="A2" s="12" t="s">
        <v>168</v>
      </c>
      <c r="B2" s="12" t="s">
        <v>169</v>
      </c>
      <c r="C2" s="12" t="s">
        <v>170</v>
      </c>
      <c r="D2" s="12" t="s">
        <v>171</v>
      </c>
      <c r="E2" s="12" t="s">
        <v>172</v>
      </c>
      <c r="F2" s="12" t="s">
        <v>173</v>
      </c>
    </row>
    <row r="3" spans="1:8" s="1" customFormat="1" ht="15" customHeight="1">
      <c r="A3" s="12" t="s">
        <v>174</v>
      </c>
      <c r="B3" s="12" t="s">
        <v>175</v>
      </c>
      <c r="C3" s="30">
        <v>1505000</v>
      </c>
      <c r="D3" s="30">
        <v>400000</v>
      </c>
      <c r="E3" s="30">
        <v>95250</v>
      </c>
      <c r="F3" s="30"/>
    </row>
    <row r="4" spans="1:8" s="1" customFormat="1" ht="15" customHeight="1">
      <c r="A4" s="12" t="s">
        <v>176</v>
      </c>
      <c r="B4" s="12" t="s">
        <v>177</v>
      </c>
      <c r="C4" s="30">
        <v>1720000</v>
      </c>
      <c r="D4" s="30">
        <v>500000</v>
      </c>
      <c r="E4" s="30">
        <v>111000</v>
      </c>
      <c r="F4" s="30"/>
    </row>
    <row r="5" spans="1:8" s="1" customFormat="1" ht="15" customHeight="1">
      <c r="A5" s="12" t="s">
        <v>178</v>
      </c>
      <c r="B5" s="12" t="s">
        <v>179</v>
      </c>
      <c r="C5" s="30">
        <v>652000</v>
      </c>
      <c r="D5" s="30">
        <v>100000</v>
      </c>
      <c r="E5" s="30">
        <v>37600</v>
      </c>
      <c r="F5" s="30"/>
    </row>
    <row r="6" spans="1:8" s="1" customFormat="1" ht="15" customHeight="1">
      <c r="A6" s="12" t="s">
        <v>180</v>
      </c>
      <c r="B6" s="12" t="s">
        <v>177</v>
      </c>
      <c r="C6" s="30">
        <v>2065000</v>
      </c>
      <c r="D6" s="30">
        <v>500000</v>
      </c>
      <c r="E6" s="30">
        <v>128250</v>
      </c>
      <c r="F6" s="30"/>
    </row>
    <row r="7" spans="1:8" s="1" customFormat="1" ht="15" customHeight="1">
      <c r="A7" s="12" t="s">
        <v>181</v>
      </c>
      <c r="B7" s="12" t="s">
        <v>179</v>
      </c>
      <c r="C7" s="30">
        <v>769000</v>
      </c>
      <c r="D7" s="30">
        <v>100000</v>
      </c>
      <c r="E7" s="30">
        <v>43450</v>
      </c>
      <c r="F7" s="30"/>
    </row>
    <row r="8" spans="1:8" s="1" customFormat="1" ht="15" customHeight="1">
      <c r="A8" s="12" t="s">
        <v>182</v>
      </c>
      <c r="B8" s="12" t="s">
        <v>175</v>
      </c>
      <c r="C8" s="30">
        <v>1335000</v>
      </c>
      <c r="D8" s="30">
        <v>400000</v>
      </c>
      <c r="E8" s="30">
        <v>86750</v>
      </c>
      <c r="F8" s="30"/>
    </row>
    <row r="9" spans="1:8" s="1" customFormat="1" ht="15" customHeight="1">
      <c r="A9" s="12" t="s">
        <v>183</v>
      </c>
      <c r="B9" s="12" t="s">
        <v>179</v>
      </c>
      <c r="C9" s="30">
        <v>710000</v>
      </c>
      <c r="D9" s="30">
        <v>100000</v>
      </c>
      <c r="E9" s="30">
        <v>40500</v>
      </c>
      <c r="F9" s="30"/>
    </row>
    <row r="10" spans="1:8" s="1" customFormat="1" ht="15" customHeight="1">
      <c r="A10" s="12" t="s">
        <v>184</v>
      </c>
      <c r="B10" s="12" t="s">
        <v>177</v>
      </c>
      <c r="C10" s="30">
        <v>1650000</v>
      </c>
      <c r="D10" s="30">
        <v>500000</v>
      </c>
      <c r="E10" s="30">
        <v>107500</v>
      </c>
      <c r="F10" s="30"/>
    </row>
    <row r="11" spans="1:8" s="1" customFormat="1" ht="15" customHeight="1">
      <c r="A11" s="12" t="s">
        <v>185</v>
      </c>
      <c r="B11" s="12" t="s">
        <v>177</v>
      </c>
      <c r="C11" s="30">
        <v>1750000</v>
      </c>
      <c r="D11" s="30">
        <v>500000</v>
      </c>
      <c r="E11" s="30">
        <v>112500</v>
      </c>
      <c r="F11" s="30"/>
      <c r="H11"/>
    </row>
    <row r="12" spans="1:8" s="1" customFormat="1"/>
    <row r="13" spans="1:8" s="1" customFormat="1"/>
    <row r="14" spans="1:8" s="1" customFormat="1"/>
    <row r="15" spans="1:8" s="1" customFormat="1"/>
  </sheetData>
  <mergeCells count="1">
    <mergeCell ref="A1:F1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기본작업1</vt:lpstr>
      <vt:lpstr>고급필터1</vt:lpstr>
      <vt:lpstr>조건부1</vt:lpstr>
      <vt:lpstr>부분합1</vt:lpstr>
      <vt:lpstr>피벗테이블1</vt:lpstr>
      <vt:lpstr>통합1</vt:lpstr>
      <vt:lpstr>시나리오1</vt:lpstr>
      <vt:lpstr>데이터표1</vt:lpstr>
      <vt:lpstr>목표값1</vt:lpstr>
      <vt:lpstr>매크로1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2026-05-20T08:36:20Z</dcterms:created>
  <dcterms:modified xsi:type="dcterms:W3CDTF">2026-10-13T02:15:43Z</dcterms:modified>
</cp:coreProperties>
</file>